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firstSheet="3" activeTab="10"/>
  </bookViews>
  <sheets>
    <sheet name="Bieu 30" sheetId="1" r:id="rId1"/>
    <sheet name="Bieu 32" sheetId="2" r:id="rId2"/>
    <sheet name="Bieu 33" sheetId="3" r:id="rId3"/>
    <sheet name="Bieu 34" sheetId="4" r:id="rId4"/>
    <sheet name="Bieu 35" sheetId="5" r:id="rId5"/>
    <sheet name="Bieu 36" sheetId="6" r:id="rId6"/>
    <sheet name="Bieu 37" sheetId="7" r:id="rId7"/>
    <sheet name="Bieu 38" sheetId="8" r:id="rId8"/>
    <sheet name="Bieu 39" sheetId="9" r:id="rId9"/>
    <sheet name="Bieu 41" sheetId="10" r:id="rId10"/>
    <sheet name="Bieu 46" sheetId="11" r:id="rId11"/>
  </sheets>
  <externalReferences>
    <externalReference r:id="rId12"/>
  </externalReferences>
  <definedNames>
    <definedName name="_xlnm.Print_Titles" localSheetId="0">'Bieu 30'!$7:$9</definedName>
  </definedNames>
  <calcPr calcId="144525"/>
</workbook>
</file>

<file path=xl/calcChain.xml><?xml version="1.0" encoding="utf-8"?>
<calcChain xmlns="http://schemas.openxmlformats.org/spreadsheetml/2006/main">
  <c r="V88" i="11" l="1"/>
  <c r="V87" i="11"/>
  <c r="R87" i="11"/>
  <c r="V86" i="11"/>
  <c r="U86" i="11"/>
  <c r="T86" i="11"/>
  <c r="S86" i="11"/>
  <c r="R86" i="11"/>
  <c r="Q86" i="11"/>
  <c r="P86" i="11"/>
  <c r="O86" i="11"/>
  <c r="N86" i="11"/>
  <c r="M86" i="11"/>
  <c r="L86" i="11"/>
  <c r="K86" i="11"/>
  <c r="J86" i="11"/>
  <c r="I86" i="11"/>
  <c r="H86" i="11"/>
  <c r="G86" i="11"/>
  <c r="V85" i="11"/>
  <c r="R85" i="11"/>
  <c r="V84" i="11"/>
  <c r="U84" i="11"/>
  <c r="T84" i="11"/>
  <c r="S84" i="11"/>
  <c r="R84" i="11"/>
  <c r="Q84" i="11"/>
  <c r="P84" i="11"/>
  <c r="O84" i="11"/>
  <c r="N84" i="11"/>
  <c r="M84" i="11"/>
  <c r="L84" i="11"/>
  <c r="K84" i="11"/>
  <c r="J84" i="11"/>
  <c r="I84" i="11"/>
  <c r="H84" i="11"/>
  <c r="G84" i="11"/>
  <c r="V83" i="11"/>
  <c r="R83" i="11"/>
  <c r="V82" i="11"/>
  <c r="R82" i="11"/>
  <c r="V81" i="11"/>
  <c r="R81" i="11"/>
  <c r="V80" i="11"/>
  <c r="R80" i="11"/>
  <c r="V79" i="11"/>
  <c r="R79" i="11"/>
  <c r="V78" i="11"/>
  <c r="U78" i="11"/>
  <c r="T78" i="11"/>
  <c r="S78" i="11"/>
  <c r="R78" i="11"/>
  <c r="Q78" i="11"/>
  <c r="P78" i="11"/>
  <c r="O78" i="11"/>
  <c r="N78" i="11"/>
  <c r="M78" i="11"/>
  <c r="L78" i="11"/>
  <c r="K78" i="11"/>
  <c r="J78" i="11"/>
  <c r="I78" i="11"/>
  <c r="H78" i="11"/>
  <c r="G78" i="11"/>
  <c r="V77" i="11"/>
  <c r="U77" i="11"/>
  <c r="T77" i="11"/>
  <c r="S77" i="11"/>
  <c r="R77" i="11"/>
  <c r="Q77" i="11"/>
  <c r="P77" i="11"/>
  <c r="O77" i="11"/>
  <c r="N77" i="11"/>
  <c r="M77" i="11"/>
  <c r="L77" i="11"/>
  <c r="K77" i="11"/>
  <c r="J77" i="11"/>
  <c r="I77" i="11"/>
  <c r="H77" i="11"/>
  <c r="G77" i="11"/>
  <c r="V76" i="11"/>
  <c r="R76" i="11"/>
  <c r="V75" i="11"/>
  <c r="U75" i="11"/>
  <c r="T75" i="11"/>
  <c r="S75" i="11"/>
  <c r="R75" i="11"/>
  <c r="Q75" i="11"/>
  <c r="P75" i="11"/>
  <c r="O75" i="11"/>
  <c r="N75" i="11"/>
  <c r="M75" i="11"/>
  <c r="L75" i="11"/>
  <c r="K75" i="11"/>
  <c r="J75" i="11"/>
  <c r="I75" i="11"/>
  <c r="H75" i="11"/>
  <c r="G75" i="11"/>
  <c r="V74" i="11"/>
  <c r="R74" i="11"/>
  <c r="V73" i="11"/>
  <c r="U73" i="11"/>
  <c r="T73" i="11"/>
  <c r="S73" i="11"/>
  <c r="R73" i="11"/>
  <c r="Q73" i="11"/>
  <c r="P73" i="11"/>
  <c r="O73" i="11"/>
  <c r="N73" i="11"/>
  <c r="M73" i="11"/>
  <c r="L73" i="11"/>
  <c r="K73" i="11"/>
  <c r="J73" i="11"/>
  <c r="I73" i="11"/>
  <c r="H73" i="11"/>
  <c r="G73" i="11"/>
  <c r="V72" i="11"/>
  <c r="R72" i="11"/>
  <c r="V71" i="11"/>
  <c r="R71" i="11"/>
  <c r="V70" i="11"/>
  <c r="R70" i="11"/>
  <c r="V69" i="11"/>
  <c r="U69" i="11"/>
  <c r="T69" i="11"/>
  <c r="S69" i="11"/>
  <c r="R69" i="11"/>
  <c r="Q69" i="11"/>
  <c r="P69" i="11"/>
  <c r="O69" i="11"/>
  <c r="N69" i="11"/>
  <c r="M69" i="11"/>
  <c r="L69" i="11"/>
  <c r="K69" i="11"/>
  <c r="J69" i="11"/>
  <c r="I69" i="11"/>
  <c r="H69" i="11"/>
  <c r="G69" i="11"/>
  <c r="V68" i="11"/>
  <c r="V67" i="11"/>
  <c r="R67" i="11"/>
  <c r="V66" i="11"/>
  <c r="U66" i="11"/>
  <c r="T66" i="11"/>
  <c r="S66" i="11"/>
  <c r="R66" i="11"/>
  <c r="Q66" i="11"/>
  <c r="P66" i="11"/>
  <c r="O66" i="11"/>
  <c r="N66" i="11"/>
  <c r="M66" i="11"/>
  <c r="L66" i="11"/>
  <c r="K66" i="11"/>
  <c r="J66" i="11"/>
  <c r="I66" i="11"/>
  <c r="H66" i="11"/>
  <c r="G66" i="11"/>
  <c r="V65" i="11"/>
  <c r="R65" i="11"/>
  <c r="R64" i="11" s="1"/>
  <c r="R32" i="11" s="1"/>
  <c r="V64" i="11"/>
  <c r="U64" i="11"/>
  <c r="T64" i="11"/>
  <c r="S64" i="11"/>
  <c r="Q64" i="11"/>
  <c r="P64" i="11"/>
  <c r="O64" i="11"/>
  <c r="N64" i="11"/>
  <c r="M64" i="11"/>
  <c r="L64" i="11"/>
  <c r="K64" i="11"/>
  <c r="J64" i="11"/>
  <c r="I64" i="11"/>
  <c r="H64" i="11"/>
  <c r="G64" i="11"/>
  <c r="V63" i="11"/>
  <c r="R63" i="11"/>
  <c r="V62" i="11"/>
  <c r="R62" i="11"/>
  <c r="V61" i="11"/>
  <c r="R61" i="11"/>
  <c r="N61" i="11"/>
  <c r="V60" i="11"/>
  <c r="R60" i="11"/>
  <c r="J60" i="11"/>
  <c r="V59" i="11"/>
  <c r="R59" i="11"/>
  <c r="V58" i="11"/>
  <c r="R58" i="11"/>
  <c r="V57" i="11"/>
  <c r="R57" i="11"/>
  <c r="V56" i="11"/>
  <c r="R56" i="11"/>
  <c r="V55" i="11"/>
  <c r="R55" i="11"/>
  <c r="V54" i="11"/>
  <c r="R54" i="11"/>
  <c r="V53" i="11"/>
  <c r="R53" i="11"/>
  <c r="V52" i="11"/>
  <c r="R52" i="11"/>
  <c r="J52" i="11"/>
  <c r="V51" i="11"/>
  <c r="R51" i="11"/>
  <c r="V50" i="11"/>
  <c r="R50" i="11"/>
  <c r="V49" i="11"/>
  <c r="R49" i="11"/>
  <c r="V48" i="11"/>
  <c r="R48" i="11"/>
  <c r="V47" i="11"/>
  <c r="R47" i="11"/>
  <c r="V46" i="11"/>
  <c r="R46" i="11"/>
  <c r="V45" i="11"/>
  <c r="R45" i="11"/>
  <c r="V44" i="11"/>
  <c r="R44" i="11"/>
  <c r="V43" i="11"/>
  <c r="R43" i="11"/>
  <c r="V42" i="11"/>
  <c r="R42" i="11"/>
  <c r="V41" i="11"/>
  <c r="R41" i="11"/>
  <c r="V40" i="11"/>
  <c r="R40" i="11"/>
  <c r="V39" i="11"/>
  <c r="R39" i="11"/>
  <c r="V38" i="11"/>
  <c r="R38" i="11"/>
  <c r="V37" i="11"/>
  <c r="R37" i="11"/>
  <c r="V36" i="11"/>
  <c r="U36" i="11"/>
  <c r="T36" i="11"/>
  <c r="S36" i="11"/>
  <c r="R36" i="11"/>
  <c r="Q36" i="11"/>
  <c r="P36" i="11"/>
  <c r="O36" i="11"/>
  <c r="N36" i="11"/>
  <c r="M36" i="11"/>
  <c r="L36" i="11"/>
  <c r="K36" i="11"/>
  <c r="J36" i="11"/>
  <c r="I36" i="11"/>
  <c r="H36" i="11"/>
  <c r="G36" i="11"/>
  <c r="V35" i="11"/>
  <c r="R35" i="11"/>
  <c r="V34" i="11"/>
  <c r="V33" i="11" s="1"/>
  <c r="V32" i="11" s="1"/>
  <c r="V10" i="11" s="1"/>
  <c r="U33" i="11"/>
  <c r="T33" i="11"/>
  <c r="S33" i="11"/>
  <c r="R33" i="11"/>
  <c r="Q33" i="11"/>
  <c r="P33" i="11"/>
  <c r="O33" i="11"/>
  <c r="N33" i="11"/>
  <c r="M33" i="11"/>
  <c r="L33" i="11"/>
  <c r="K33" i="11"/>
  <c r="J33" i="11"/>
  <c r="I33" i="11"/>
  <c r="H33" i="11"/>
  <c r="G33" i="11"/>
  <c r="U32" i="11"/>
  <c r="T32" i="11"/>
  <c r="S32" i="11"/>
  <c r="Q32" i="11"/>
  <c r="P32" i="11"/>
  <c r="O32" i="11"/>
  <c r="N32" i="11"/>
  <c r="M32" i="11"/>
  <c r="L32" i="11"/>
  <c r="K32" i="11"/>
  <c r="J32" i="11"/>
  <c r="I32" i="11"/>
  <c r="H32" i="11"/>
  <c r="G32" i="11"/>
  <c r="V31" i="11"/>
  <c r="R31" i="11"/>
  <c r="V30" i="11"/>
  <c r="U30" i="11"/>
  <c r="T30" i="11"/>
  <c r="S30" i="11"/>
  <c r="R30" i="11"/>
  <c r="Q30" i="11"/>
  <c r="P30" i="11"/>
  <c r="O30" i="11"/>
  <c r="N30" i="11"/>
  <c r="M30" i="11"/>
  <c r="L30" i="11"/>
  <c r="K30" i="11"/>
  <c r="J30" i="11"/>
  <c r="I30" i="11"/>
  <c r="H30" i="11"/>
  <c r="G30" i="11"/>
  <c r="V29" i="11"/>
  <c r="R29" i="11"/>
  <c r="V28" i="11"/>
  <c r="U28" i="11"/>
  <c r="T28" i="11"/>
  <c r="S28" i="11"/>
  <c r="R28" i="11"/>
  <c r="Q28" i="11"/>
  <c r="P28" i="11"/>
  <c r="O28" i="11"/>
  <c r="N28" i="11"/>
  <c r="M28" i="11"/>
  <c r="L28" i="11"/>
  <c r="K28" i="11"/>
  <c r="J28" i="11"/>
  <c r="I28" i="11"/>
  <c r="H28" i="11"/>
  <c r="G28" i="11"/>
  <c r="V27" i="11"/>
  <c r="R27" i="11"/>
  <c r="V26" i="11"/>
  <c r="R26" i="11"/>
  <c r="V25" i="11"/>
  <c r="R25" i="11"/>
  <c r="R24" i="11" s="1"/>
  <c r="R23" i="11" s="1"/>
  <c r="V24" i="11"/>
  <c r="U24" i="11"/>
  <c r="T24" i="11"/>
  <c r="S24" i="11"/>
  <c r="Q24" i="11"/>
  <c r="P24" i="11"/>
  <c r="O24" i="11"/>
  <c r="N24" i="11"/>
  <c r="M24" i="11"/>
  <c r="L24" i="11"/>
  <c r="K24" i="11"/>
  <c r="J24" i="11"/>
  <c r="I24" i="11"/>
  <c r="H24" i="11"/>
  <c r="G24" i="11"/>
  <c r="V23" i="11"/>
  <c r="U23" i="11"/>
  <c r="T23" i="11"/>
  <c r="S23" i="11"/>
  <c r="Q23" i="11"/>
  <c r="P23" i="11"/>
  <c r="O23" i="11"/>
  <c r="N23" i="11"/>
  <c r="M23" i="11"/>
  <c r="L23" i="11"/>
  <c r="K23" i="11"/>
  <c r="J23" i="11"/>
  <c r="I23" i="11"/>
  <c r="H23" i="11"/>
  <c r="G23" i="11"/>
  <c r="V22" i="11"/>
  <c r="R22" i="11"/>
  <c r="R21" i="11" s="1"/>
  <c r="R20" i="11" s="1"/>
  <c r="V21" i="11"/>
  <c r="U21" i="11"/>
  <c r="T21" i="11"/>
  <c r="S21" i="11"/>
  <c r="Q21" i="11"/>
  <c r="P21" i="11"/>
  <c r="O21" i="11"/>
  <c r="N21" i="11"/>
  <c r="M21" i="11"/>
  <c r="L21" i="11"/>
  <c r="K21" i="11"/>
  <c r="J21" i="11"/>
  <c r="J20" i="11" s="1"/>
  <c r="I21" i="11"/>
  <c r="H21" i="11"/>
  <c r="H20" i="11" s="1"/>
  <c r="H10" i="11" s="1"/>
  <c r="G21" i="11"/>
  <c r="V20" i="11"/>
  <c r="U20" i="11"/>
  <c r="T20" i="11"/>
  <c r="S20" i="11"/>
  <c r="Q20" i="11"/>
  <c r="P20" i="11"/>
  <c r="O20" i="11"/>
  <c r="N20" i="11"/>
  <c r="M20" i="11"/>
  <c r="L20" i="11"/>
  <c r="K20" i="11"/>
  <c r="I20" i="11"/>
  <c r="G20" i="11"/>
  <c r="V19" i="11"/>
  <c r="R19" i="11"/>
  <c r="R18" i="11" s="1"/>
  <c r="V18" i="11"/>
  <c r="U18" i="11"/>
  <c r="T18" i="11"/>
  <c r="S18" i="11"/>
  <c r="Q18" i="11"/>
  <c r="P18" i="11"/>
  <c r="O18" i="11"/>
  <c r="N18" i="11"/>
  <c r="M18" i="11"/>
  <c r="L18" i="11"/>
  <c r="K18" i="11"/>
  <c r="J18" i="11"/>
  <c r="I18" i="11"/>
  <c r="H18" i="11"/>
  <c r="G18" i="11"/>
  <c r="V17" i="11"/>
  <c r="R17" i="11"/>
  <c r="V16" i="11"/>
  <c r="O16" i="11"/>
  <c r="O12" i="11" s="1"/>
  <c r="O11" i="11" s="1"/>
  <c r="O10" i="11" s="1"/>
  <c r="J16" i="11"/>
  <c r="V15" i="11"/>
  <c r="R15" i="11"/>
  <c r="V14" i="11"/>
  <c r="R14" i="11"/>
  <c r="V13" i="11"/>
  <c r="R13" i="11"/>
  <c r="V12" i="11"/>
  <c r="U12" i="11"/>
  <c r="T12" i="11"/>
  <c r="S12" i="11"/>
  <c r="R12" i="11"/>
  <c r="Q12" i="11"/>
  <c r="P12" i="11"/>
  <c r="P11" i="11" s="1"/>
  <c r="P10" i="11" s="1"/>
  <c r="N12" i="11"/>
  <c r="M12" i="11"/>
  <c r="L12" i="11"/>
  <c r="K12" i="11"/>
  <c r="J12" i="11"/>
  <c r="I12" i="11"/>
  <c r="H12" i="11"/>
  <c r="G12" i="11"/>
  <c r="V11" i="11"/>
  <c r="T11" i="11"/>
  <c r="T10" i="11" s="1"/>
  <c r="N11" i="11"/>
  <c r="N10" i="11" s="1"/>
  <c r="L11" i="11"/>
  <c r="J11" i="11"/>
  <c r="J10" i="11" s="1"/>
  <c r="H11" i="11"/>
  <c r="L10" i="11"/>
  <c r="S11" i="11" l="1"/>
  <c r="S10" i="11" s="1"/>
  <c r="U11" i="11"/>
  <c r="U10" i="11" s="1"/>
  <c r="R11" i="11"/>
  <c r="R10" i="11" s="1"/>
  <c r="G11" i="11"/>
  <c r="G10" i="11" s="1"/>
  <c r="I11" i="11"/>
  <c r="I10" i="11" s="1"/>
  <c r="K11" i="11"/>
  <c r="K10" i="11" s="1"/>
  <c r="M11" i="11"/>
  <c r="M10" i="11" s="1"/>
  <c r="Q11" i="11"/>
  <c r="Q10" i="11" s="1"/>
  <c r="D22" i="10"/>
  <c r="C22" i="10" s="1"/>
  <c r="D21" i="10"/>
  <c r="C21" i="10" s="1"/>
  <c r="D20" i="10"/>
  <c r="C20" i="10" s="1"/>
  <c r="D19" i="10"/>
  <c r="C19" i="10" s="1"/>
  <c r="D18" i="10"/>
  <c r="C18" i="10" s="1"/>
  <c r="D17" i="10"/>
  <c r="C17" i="10" s="1"/>
  <c r="D16" i="10"/>
  <c r="C16" i="10" s="1"/>
  <c r="D15" i="10"/>
  <c r="C15" i="10" s="1"/>
  <c r="D14" i="10"/>
  <c r="C14" i="10" s="1"/>
  <c r="D13" i="10"/>
  <c r="C13" i="10" s="1"/>
  <c r="D12" i="10"/>
  <c r="C12" i="10" s="1"/>
  <c r="D11" i="10"/>
  <c r="C11" i="10" s="1"/>
  <c r="C10" i="10" s="1"/>
  <c r="V10" i="10"/>
  <c r="U10" i="10"/>
  <c r="T10" i="10"/>
  <c r="S10" i="10"/>
  <c r="R10" i="10"/>
  <c r="Q10" i="10"/>
  <c r="P10" i="10"/>
  <c r="O10" i="10"/>
  <c r="N10" i="10"/>
  <c r="M10" i="10"/>
  <c r="L10" i="10"/>
  <c r="K10" i="10"/>
  <c r="J10" i="10"/>
  <c r="I10" i="10"/>
  <c r="H10" i="10"/>
  <c r="G10" i="10"/>
  <c r="F10" i="10"/>
  <c r="E10" i="10"/>
  <c r="D10" i="10"/>
  <c r="G21" i="9" l="1"/>
  <c r="F21" i="9"/>
  <c r="G20" i="9"/>
  <c r="F20" i="9"/>
  <c r="G19" i="9"/>
  <c r="F19" i="9"/>
  <c r="G18" i="9"/>
  <c r="F18" i="9"/>
  <c r="G17" i="9"/>
  <c r="F17" i="9"/>
  <c r="G16" i="9"/>
  <c r="F16" i="9"/>
  <c r="G15" i="9"/>
  <c r="F15" i="9"/>
  <c r="G14" i="9"/>
  <c r="F14" i="9"/>
  <c r="G13" i="9"/>
  <c r="F13" i="9"/>
  <c r="G12" i="9"/>
  <c r="F12" i="9"/>
  <c r="G11" i="9"/>
  <c r="F11" i="9"/>
  <c r="G10" i="9"/>
  <c r="F10" i="9"/>
  <c r="K9" i="9"/>
  <c r="J9" i="9"/>
  <c r="I9" i="9"/>
  <c r="H9" i="9"/>
  <c r="G9" i="9"/>
  <c r="F9" i="9"/>
  <c r="E9" i="9"/>
  <c r="D9" i="9"/>
  <c r="C9" i="9"/>
  <c r="M11" i="8" l="1"/>
  <c r="F11" i="8"/>
  <c r="C11" i="8"/>
  <c r="F10" i="8"/>
  <c r="D10" i="8"/>
  <c r="C10" i="8"/>
  <c r="S9" i="8"/>
  <c r="R9" i="8"/>
  <c r="Q9" i="8"/>
  <c r="P9" i="8"/>
  <c r="O9" i="8"/>
  <c r="N9" i="8"/>
  <c r="M9" i="8"/>
  <c r="L9" i="8"/>
  <c r="K9" i="8"/>
  <c r="J9" i="8"/>
  <c r="I9" i="8"/>
  <c r="H9" i="8"/>
  <c r="G9" i="8"/>
  <c r="F9" i="8"/>
  <c r="E9" i="8"/>
  <c r="D9" i="8"/>
  <c r="C9" i="8"/>
  <c r="S170" i="7" l="1"/>
  <c r="R170" i="7"/>
  <c r="Q170" i="7"/>
  <c r="P170" i="7"/>
  <c r="O170" i="7"/>
  <c r="N170" i="7"/>
  <c r="M170" i="7"/>
  <c r="L170" i="7"/>
  <c r="K170" i="7"/>
  <c r="J170" i="7"/>
  <c r="I170" i="7"/>
  <c r="H170" i="7"/>
  <c r="G170" i="7"/>
  <c r="F170" i="7"/>
  <c r="E170" i="7"/>
  <c r="D170" i="7"/>
  <c r="C170" i="7"/>
  <c r="S166" i="7"/>
  <c r="R166" i="7"/>
  <c r="Q166" i="7"/>
  <c r="P166" i="7"/>
  <c r="O166" i="7"/>
  <c r="N166" i="7"/>
  <c r="M166" i="7"/>
  <c r="L166" i="7"/>
  <c r="K166" i="7"/>
  <c r="J166" i="7"/>
  <c r="I166" i="7"/>
  <c r="H166" i="7"/>
  <c r="G166" i="7"/>
  <c r="F166" i="7"/>
  <c r="E166" i="7"/>
  <c r="D166" i="7"/>
  <c r="C166" i="7"/>
  <c r="S151" i="7"/>
  <c r="R151" i="7"/>
  <c r="Q151" i="7"/>
  <c r="P151" i="7"/>
  <c r="O151" i="7"/>
  <c r="N151" i="7"/>
  <c r="M151" i="7"/>
  <c r="L151" i="7"/>
  <c r="K151" i="7"/>
  <c r="J151" i="7"/>
  <c r="I151" i="7"/>
  <c r="H151" i="7"/>
  <c r="G151" i="7"/>
  <c r="F151" i="7"/>
  <c r="E151" i="7"/>
  <c r="D151" i="7"/>
  <c r="C151" i="7"/>
  <c r="S137" i="7"/>
  <c r="R137" i="7"/>
  <c r="R135" i="7" s="1"/>
  <c r="Q137" i="7"/>
  <c r="P137" i="7"/>
  <c r="P135" i="7" s="1"/>
  <c r="O137" i="7"/>
  <c r="N137" i="7"/>
  <c r="N135" i="7" s="1"/>
  <c r="M137" i="7"/>
  <c r="L137" i="7"/>
  <c r="L135" i="7" s="1"/>
  <c r="K137" i="7"/>
  <c r="J137" i="7"/>
  <c r="J135" i="7" s="1"/>
  <c r="I137" i="7"/>
  <c r="H137" i="7"/>
  <c r="H135" i="7" s="1"/>
  <c r="G137" i="7"/>
  <c r="F137" i="7"/>
  <c r="F135" i="7" s="1"/>
  <c r="E137" i="7"/>
  <c r="D137" i="7"/>
  <c r="D135" i="7" s="1"/>
  <c r="C137" i="7"/>
  <c r="S135" i="7"/>
  <c r="Q135" i="7"/>
  <c r="O135" i="7"/>
  <c r="M135" i="7"/>
  <c r="K135" i="7"/>
  <c r="I135" i="7"/>
  <c r="G135" i="7"/>
  <c r="E135" i="7"/>
  <c r="C135" i="7"/>
  <c r="S132" i="7"/>
  <c r="R132" i="7"/>
  <c r="Q132" i="7"/>
  <c r="P132" i="7"/>
  <c r="O132" i="7"/>
  <c r="N132" i="7"/>
  <c r="M132" i="7"/>
  <c r="L132" i="7"/>
  <c r="K132" i="7"/>
  <c r="J132" i="7"/>
  <c r="I132" i="7"/>
  <c r="H132" i="7"/>
  <c r="G132" i="7"/>
  <c r="F132" i="7"/>
  <c r="E132" i="7"/>
  <c r="D132" i="7"/>
  <c r="C132" i="7"/>
  <c r="S123" i="7"/>
  <c r="S122" i="7" s="1"/>
  <c r="R123" i="7"/>
  <c r="Q123" i="7"/>
  <c r="Q122" i="7" s="1"/>
  <c r="P123" i="7"/>
  <c r="O123" i="7"/>
  <c r="O122" i="7" s="1"/>
  <c r="N123" i="7"/>
  <c r="M123" i="7"/>
  <c r="M122" i="7" s="1"/>
  <c r="L123" i="7"/>
  <c r="K123" i="7"/>
  <c r="K122" i="7" s="1"/>
  <c r="J123" i="7"/>
  <c r="I123" i="7"/>
  <c r="I122" i="7" s="1"/>
  <c r="H123" i="7"/>
  <c r="G123" i="7"/>
  <c r="G122" i="7" s="1"/>
  <c r="F123" i="7"/>
  <c r="E123" i="7"/>
  <c r="E122" i="7" s="1"/>
  <c r="D123" i="7"/>
  <c r="C123" i="7"/>
  <c r="C122" i="7" s="1"/>
  <c r="R122" i="7"/>
  <c r="P122" i="7"/>
  <c r="N122" i="7"/>
  <c r="L122" i="7"/>
  <c r="J122" i="7"/>
  <c r="H122" i="7"/>
  <c r="F122" i="7"/>
  <c r="D122" i="7"/>
  <c r="S119" i="7"/>
  <c r="R119" i="7"/>
  <c r="Q119" i="7"/>
  <c r="P119" i="7"/>
  <c r="O119" i="7"/>
  <c r="N119" i="7"/>
  <c r="M119" i="7"/>
  <c r="L119" i="7"/>
  <c r="K119" i="7"/>
  <c r="J119" i="7"/>
  <c r="I119" i="7"/>
  <c r="H119" i="7"/>
  <c r="G119" i="7"/>
  <c r="F119" i="7"/>
  <c r="E119" i="7"/>
  <c r="D119" i="7"/>
  <c r="C119" i="7"/>
  <c r="S112" i="7"/>
  <c r="R112" i="7"/>
  <c r="Q112" i="7"/>
  <c r="P112" i="7"/>
  <c r="O112" i="7"/>
  <c r="N112" i="7"/>
  <c r="M112" i="7"/>
  <c r="L112" i="7"/>
  <c r="K112" i="7"/>
  <c r="J112" i="7"/>
  <c r="I112" i="7"/>
  <c r="H112" i="7"/>
  <c r="G112" i="7"/>
  <c r="F112" i="7"/>
  <c r="E112" i="7"/>
  <c r="D112" i="7"/>
  <c r="C112" i="7"/>
  <c r="S102" i="7"/>
  <c r="R102" i="7"/>
  <c r="Q102" i="7"/>
  <c r="P102" i="7"/>
  <c r="O102" i="7"/>
  <c r="N102" i="7"/>
  <c r="M102" i="7"/>
  <c r="L102" i="7"/>
  <c r="K102" i="7"/>
  <c r="J102" i="7"/>
  <c r="I102" i="7"/>
  <c r="H102" i="7"/>
  <c r="G102" i="7"/>
  <c r="F102" i="7"/>
  <c r="E102" i="7"/>
  <c r="D102" i="7"/>
  <c r="C102" i="7"/>
  <c r="S83" i="7"/>
  <c r="R83" i="7"/>
  <c r="Q83" i="7"/>
  <c r="P83" i="7"/>
  <c r="O83" i="7"/>
  <c r="N83" i="7"/>
  <c r="M83" i="7"/>
  <c r="L83" i="7"/>
  <c r="K83" i="7"/>
  <c r="J83" i="7"/>
  <c r="I83" i="7"/>
  <c r="H83" i="7"/>
  <c r="G83" i="7"/>
  <c r="F83" i="7"/>
  <c r="E83" i="7"/>
  <c r="D83" i="7"/>
  <c r="C83" i="7"/>
  <c r="S74" i="7"/>
  <c r="R74" i="7"/>
  <c r="Q74" i="7"/>
  <c r="P74" i="7"/>
  <c r="O74" i="7"/>
  <c r="N74" i="7"/>
  <c r="M74" i="7"/>
  <c r="L74" i="7"/>
  <c r="K74" i="7"/>
  <c r="J74" i="7"/>
  <c r="I74" i="7"/>
  <c r="H74" i="7"/>
  <c r="G74" i="7"/>
  <c r="F74" i="7"/>
  <c r="E74" i="7"/>
  <c r="D74" i="7"/>
  <c r="C74" i="7"/>
  <c r="S59" i="7"/>
  <c r="R59" i="7"/>
  <c r="R58" i="7" s="1"/>
  <c r="Q59" i="7"/>
  <c r="P59" i="7"/>
  <c r="P58" i="7" s="1"/>
  <c r="O59" i="7"/>
  <c r="N59" i="7"/>
  <c r="N58" i="7" s="1"/>
  <c r="M59" i="7"/>
  <c r="L59" i="7"/>
  <c r="L58" i="7" s="1"/>
  <c r="K59" i="7"/>
  <c r="J59" i="7"/>
  <c r="J58" i="7" s="1"/>
  <c r="I59" i="7"/>
  <c r="H59" i="7"/>
  <c r="H58" i="7" s="1"/>
  <c r="G59" i="7"/>
  <c r="F59" i="7"/>
  <c r="F58" i="7" s="1"/>
  <c r="E59" i="7"/>
  <c r="D59" i="7"/>
  <c r="D58" i="7" s="1"/>
  <c r="C59" i="7"/>
  <c r="S58" i="7"/>
  <c r="Q58" i="7"/>
  <c r="O58" i="7"/>
  <c r="M58" i="7"/>
  <c r="K58" i="7"/>
  <c r="I58" i="7"/>
  <c r="G58" i="7"/>
  <c r="E58" i="7"/>
  <c r="C58" i="7"/>
  <c r="S54" i="7"/>
  <c r="R54" i="7"/>
  <c r="R53" i="7" s="1"/>
  <c r="Q54" i="7"/>
  <c r="P54" i="7"/>
  <c r="P53" i="7" s="1"/>
  <c r="O54" i="7"/>
  <c r="N54" i="7"/>
  <c r="N53" i="7" s="1"/>
  <c r="M54" i="7"/>
  <c r="L54" i="7"/>
  <c r="L53" i="7" s="1"/>
  <c r="K54" i="7"/>
  <c r="J54" i="7"/>
  <c r="J53" i="7" s="1"/>
  <c r="I54" i="7"/>
  <c r="H54" i="7"/>
  <c r="H53" i="7" s="1"/>
  <c r="G54" i="7"/>
  <c r="F54" i="7"/>
  <c r="F53" i="7" s="1"/>
  <c r="E54" i="7"/>
  <c r="D54" i="7"/>
  <c r="D53" i="7" s="1"/>
  <c r="C54" i="7"/>
  <c r="S53" i="7"/>
  <c r="Q53" i="7"/>
  <c r="O53" i="7"/>
  <c r="M53" i="7"/>
  <c r="K53" i="7"/>
  <c r="I53" i="7"/>
  <c r="G53" i="7"/>
  <c r="E53" i="7"/>
  <c r="C53" i="7"/>
  <c r="S41" i="7"/>
  <c r="R41" i="7"/>
  <c r="Q41" i="7"/>
  <c r="P41" i="7"/>
  <c r="O41" i="7"/>
  <c r="N41" i="7"/>
  <c r="M41" i="7"/>
  <c r="L41" i="7"/>
  <c r="K41" i="7"/>
  <c r="J41" i="7"/>
  <c r="I41" i="7"/>
  <c r="H41" i="7"/>
  <c r="G41" i="7"/>
  <c r="F41" i="7"/>
  <c r="E41" i="7"/>
  <c r="D41" i="7"/>
  <c r="C41" i="7"/>
  <c r="S30" i="7"/>
  <c r="R30" i="7"/>
  <c r="Q30" i="7"/>
  <c r="P30" i="7"/>
  <c r="O30" i="7"/>
  <c r="N30" i="7"/>
  <c r="M30" i="7"/>
  <c r="L30" i="7"/>
  <c r="K30" i="7"/>
  <c r="J30" i="7"/>
  <c r="I30" i="7"/>
  <c r="H30" i="7"/>
  <c r="G30" i="7"/>
  <c r="F30" i="7"/>
  <c r="E30" i="7"/>
  <c r="D30" i="7"/>
  <c r="C30" i="7"/>
  <c r="S27" i="7"/>
  <c r="R27" i="7"/>
  <c r="Q27" i="7"/>
  <c r="P27" i="7"/>
  <c r="O27" i="7"/>
  <c r="N27" i="7"/>
  <c r="M27" i="7"/>
  <c r="L27" i="7"/>
  <c r="K27" i="7"/>
  <c r="J27" i="7"/>
  <c r="I27" i="7"/>
  <c r="H27" i="7"/>
  <c r="G27" i="7"/>
  <c r="F27" i="7"/>
  <c r="E27" i="7"/>
  <c r="D27" i="7"/>
  <c r="C27" i="7"/>
  <c r="S19" i="7"/>
  <c r="R19" i="7"/>
  <c r="Q19" i="7"/>
  <c r="P19" i="7"/>
  <c r="O19" i="7"/>
  <c r="N19" i="7"/>
  <c r="M19" i="7"/>
  <c r="L19" i="7"/>
  <c r="K19" i="7"/>
  <c r="J19" i="7"/>
  <c r="I19" i="7"/>
  <c r="H19" i="7"/>
  <c r="G19" i="7"/>
  <c r="F19" i="7"/>
  <c r="E19" i="7"/>
  <c r="D19" i="7"/>
  <c r="C19" i="7"/>
  <c r="S10" i="7"/>
  <c r="R10" i="7"/>
  <c r="R9" i="7" s="1"/>
  <c r="R8" i="7" s="1"/>
  <c r="Q10" i="7"/>
  <c r="P10" i="7"/>
  <c r="P9" i="7" s="1"/>
  <c r="P8" i="7" s="1"/>
  <c r="O10" i="7"/>
  <c r="N10" i="7"/>
  <c r="N9" i="7" s="1"/>
  <c r="N8" i="7" s="1"/>
  <c r="M10" i="7"/>
  <c r="L10" i="7"/>
  <c r="L9" i="7" s="1"/>
  <c r="L8" i="7" s="1"/>
  <c r="K10" i="7"/>
  <c r="J10" i="7"/>
  <c r="J9" i="7" s="1"/>
  <c r="J8" i="7" s="1"/>
  <c r="I10" i="7"/>
  <c r="H10" i="7"/>
  <c r="H9" i="7" s="1"/>
  <c r="H8" i="7" s="1"/>
  <c r="G10" i="7"/>
  <c r="F10" i="7"/>
  <c r="F9" i="7" s="1"/>
  <c r="F8" i="7" s="1"/>
  <c r="E10" i="7"/>
  <c r="D10" i="7"/>
  <c r="D9" i="7" s="1"/>
  <c r="D8" i="7" s="1"/>
  <c r="C10" i="7"/>
  <c r="S9" i="7"/>
  <c r="S8" i="7" s="1"/>
  <c r="Q9" i="7"/>
  <c r="Q8" i="7" s="1"/>
  <c r="O9" i="7"/>
  <c r="O8" i="7" s="1"/>
  <c r="M9" i="7"/>
  <c r="M8" i="7" s="1"/>
  <c r="K9" i="7"/>
  <c r="K8" i="7" s="1"/>
  <c r="I9" i="7"/>
  <c r="I8" i="7" s="1"/>
  <c r="G9" i="7"/>
  <c r="G8" i="7" s="1"/>
  <c r="E9" i="7"/>
  <c r="E8" i="7" s="1"/>
  <c r="C9" i="7"/>
  <c r="C8" i="7" s="1"/>
  <c r="N68" i="6" l="1"/>
  <c r="D68" i="6"/>
  <c r="N67" i="6"/>
  <c r="D67" i="6"/>
  <c r="N66" i="6"/>
  <c r="D66" i="6"/>
  <c r="N65" i="6"/>
  <c r="D65" i="6"/>
  <c r="N64" i="6"/>
  <c r="D64" i="6"/>
  <c r="N63" i="6"/>
  <c r="D63" i="6"/>
  <c r="N62" i="6"/>
  <c r="D62" i="6"/>
  <c r="N61" i="6"/>
  <c r="D61" i="6"/>
  <c r="N60" i="6"/>
  <c r="D60" i="6"/>
  <c r="N59" i="6"/>
  <c r="D59" i="6"/>
  <c r="N58" i="6"/>
  <c r="D58" i="6"/>
  <c r="N57" i="6"/>
  <c r="D57" i="6"/>
  <c r="N56" i="6"/>
  <c r="D56" i="6"/>
  <c r="N55" i="6"/>
  <c r="D55" i="6"/>
  <c r="N54" i="6"/>
  <c r="D54" i="6"/>
  <c r="N53" i="6"/>
  <c r="D53" i="6"/>
  <c r="N52" i="6"/>
  <c r="D52" i="6"/>
  <c r="N51" i="6"/>
  <c r="D51" i="6"/>
  <c r="N50" i="6"/>
  <c r="D50" i="6"/>
  <c r="N49" i="6"/>
  <c r="D49" i="6"/>
  <c r="N48" i="6"/>
  <c r="D48" i="6"/>
  <c r="N47" i="6"/>
  <c r="D47" i="6"/>
  <c r="N46" i="6"/>
  <c r="D46" i="6"/>
  <c r="N45" i="6"/>
  <c r="D45" i="6"/>
  <c r="N44" i="6"/>
  <c r="D44" i="6"/>
  <c r="N43" i="6"/>
  <c r="D43" i="6"/>
  <c r="N42" i="6"/>
  <c r="D42" i="6"/>
  <c r="N41" i="6"/>
  <c r="D41" i="6"/>
  <c r="N40" i="6"/>
  <c r="D40" i="6"/>
  <c r="N39" i="6"/>
  <c r="D39" i="6"/>
  <c r="N38" i="6"/>
  <c r="D38" i="6"/>
  <c r="D37" i="6" s="1"/>
  <c r="T37" i="6"/>
  <c r="S37" i="6"/>
  <c r="R37" i="6"/>
  <c r="Q37" i="6"/>
  <c r="P37" i="6"/>
  <c r="O37" i="6"/>
  <c r="N37" i="6"/>
  <c r="M37" i="6"/>
  <c r="L37" i="6"/>
  <c r="K37" i="6"/>
  <c r="J37" i="6"/>
  <c r="I37" i="6"/>
  <c r="H37" i="6"/>
  <c r="G37" i="6"/>
  <c r="F37" i="6"/>
  <c r="E37" i="6"/>
  <c r="N36" i="6"/>
  <c r="D36" i="6" s="1"/>
  <c r="N35" i="6"/>
  <c r="D35" i="6" s="1"/>
  <c r="N34" i="6"/>
  <c r="D34" i="6" s="1"/>
  <c r="N33" i="6"/>
  <c r="D33" i="6" s="1"/>
  <c r="N32" i="6"/>
  <c r="D32" i="6" s="1"/>
  <c r="N31" i="6"/>
  <c r="D31" i="6" s="1"/>
  <c r="N30" i="6"/>
  <c r="D30" i="6" s="1"/>
  <c r="N29" i="6"/>
  <c r="D29" i="6" s="1"/>
  <c r="N28" i="6"/>
  <c r="D28" i="6" s="1"/>
  <c r="N27" i="6"/>
  <c r="D27" i="6" s="1"/>
  <c r="N26" i="6"/>
  <c r="D26" i="6" s="1"/>
  <c r="N25" i="6"/>
  <c r="D25" i="6" s="1"/>
  <c r="N24" i="6"/>
  <c r="D24" i="6"/>
  <c r="N23" i="6"/>
  <c r="D23" i="6"/>
  <c r="N22" i="6"/>
  <c r="D22" i="6"/>
  <c r="N21" i="6"/>
  <c r="D21" i="6"/>
  <c r="N20" i="6"/>
  <c r="D20" i="6"/>
  <c r="N19" i="6"/>
  <c r="D19" i="6"/>
  <c r="N18" i="6"/>
  <c r="D18" i="6"/>
  <c r="N17" i="6"/>
  <c r="D17" i="6"/>
  <c r="N16" i="6"/>
  <c r="D16" i="6"/>
  <c r="N15" i="6"/>
  <c r="D15" i="6"/>
  <c r="N14" i="6"/>
  <c r="D14" i="6"/>
  <c r="N13" i="6"/>
  <c r="D13" i="6"/>
  <c r="N12" i="6"/>
  <c r="D12" i="6"/>
  <c r="N11" i="6"/>
  <c r="D11" i="6"/>
  <c r="N10" i="6"/>
  <c r="D10" i="6"/>
  <c r="T9" i="6"/>
  <c r="S9" i="6"/>
  <c r="R9" i="6"/>
  <c r="Q9" i="6"/>
  <c r="P9" i="6"/>
  <c r="O9" i="6"/>
  <c r="N9" i="6"/>
  <c r="M9" i="6"/>
  <c r="L9" i="6"/>
  <c r="K9" i="6"/>
  <c r="J9" i="6"/>
  <c r="I9" i="6"/>
  <c r="H9" i="6"/>
  <c r="G9" i="6"/>
  <c r="F9" i="6"/>
  <c r="E9" i="6"/>
  <c r="T8" i="6"/>
  <c r="S8" i="6"/>
  <c r="R8" i="6"/>
  <c r="Q8" i="6"/>
  <c r="P8" i="6"/>
  <c r="O8" i="6"/>
  <c r="N8" i="6"/>
  <c r="M8" i="6"/>
  <c r="L8" i="6"/>
  <c r="K8" i="6"/>
  <c r="J8" i="6"/>
  <c r="I8" i="6"/>
  <c r="H8" i="6"/>
  <c r="G8" i="6"/>
  <c r="F8" i="6"/>
  <c r="E8" i="6"/>
  <c r="D9" i="6" l="1"/>
  <c r="D8" i="6" s="1"/>
  <c r="N186" i="5"/>
  <c r="M186" i="5"/>
  <c r="L186" i="5"/>
  <c r="K186" i="5"/>
  <c r="J186" i="5"/>
  <c r="I186" i="5"/>
  <c r="H186" i="5"/>
  <c r="G186" i="5"/>
  <c r="F186" i="5"/>
  <c r="E186" i="5"/>
  <c r="D186" i="5"/>
  <c r="C186" i="5"/>
  <c r="J185" i="5"/>
  <c r="K185" i="5" s="1"/>
  <c r="K184" i="5" s="1"/>
  <c r="N184" i="5"/>
  <c r="N9" i="5" s="1"/>
  <c r="N8" i="5" s="1"/>
  <c r="M184" i="5"/>
  <c r="L184" i="5"/>
  <c r="L9" i="5" s="1"/>
  <c r="L8" i="5" s="1"/>
  <c r="J184" i="5"/>
  <c r="I184" i="5"/>
  <c r="H184" i="5"/>
  <c r="G184" i="5"/>
  <c r="F184" i="5"/>
  <c r="E184" i="5"/>
  <c r="D184" i="5"/>
  <c r="C184" i="5"/>
  <c r="N182" i="5"/>
  <c r="M182" i="5"/>
  <c r="L182" i="5"/>
  <c r="K182" i="5"/>
  <c r="J182" i="5"/>
  <c r="I182" i="5"/>
  <c r="H182" i="5"/>
  <c r="G182" i="5"/>
  <c r="F182" i="5"/>
  <c r="E182" i="5"/>
  <c r="D182" i="5"/>
  <c r="C182" i="5"/>
  <c r="N175" i="5"/>
  <c r="M175" i="5"/>
  <c r="L175" i="5"/>
  <c r="K175" i="5"/>
  <c r="J175" i="5"/>
  <c r="I175" i="5"/>
  <c r="H175" i="5"/>
  <c r="G175" i="5"/>
  <c r="F175" i="5"/>
  <c r="E175" i="5"/>
  <c r="D175" i="5"/>
  <c r="C175" i="5"/>
  <c r="N171" i="5"/>
  <c r="M171" i="5"/>
  <c r="L171" i="5"/>
  <c r="K171" i="5"/>
  <c r="J171" i="5"/>
  <c r="I171" i="5"/>
  <c r="H171" i="5"/>
  <c r="G171" i="5"/>
  <c r="F171" i="5"/>
  <c r="E171" i="5"/>
  <c r="D171" i="5"/>
  <c r="C171" i="5"/>
  <c r="N156" i="5"/>
  <c r="M156" i="5"/>
  <c r="L156" i="5"/>
  <c r="K156" i="5"/>
  <c r="J156" i="5"/>
  <c r="I156" i="5"/>
  <c r="H156" i="5"/>
  <c r="G156" i="5"/>
  <c r="F156" i="5"/>
  <c r="E156" i="5"/>
  <c r="D156" i="5"/>
  <c r="C156" i="5"/>
  <c r="N142" i="5"/>
  <c r="M142" i="5"/>
  <c r="L142" i="5"/>
  <c r="K142" i="5"/>
  <c r="J142" i="5"/>
  <c r="I142" i="5"/>
  <c r="H142" i="5"/>
  <c r="G142" i="5"/>
  <c r="F142" i="5"/>
  <c r="E142" i="5"/>
  <c r="D142" i="5"/>
  <c r="C142" i="5"/>
  <c r="N140" i="5"/>
  <c r="M140" i="5"/>
  <c r="L140" i="5"/>
  <c r="K140" i="5"/>
  <c r="J140" i="5"/>
  <c r="I140" i="5"/>
  <c r="H140" i="5"/>
  <c r="G140" i="5"/>
  <c r="F140" i="5"/>
  <c r="E140" i="5"/>
  <c r="D140" i="5"/>
  <c r="C140" i="5"/>
  <c r="N137" i="5"/>
  <c r="M137" i="5"/>
  <c r="L137" i="5"/>
  <c r="K137" i="5"/>
  <c r="J137" i="5"/>
  <c r="I137" i="5"/>
  <c r="H137" i="5"/>
  <c r="G137" i="5"/>
  <c r="F137" i="5"/>
  <c r="E137" i="5"/>
  <c r="D137" i="5"/>
  <c r="C137" i="5"/>
  <c r="N128" i="5"/>
  <c r="M128" i="5"/>
  <c r="L128" i="5"/>
  <c r="K128" i="5"/>
  <c r="J128" i="5"/>
  <c r="I128" i="5"/>
  <c r="H128" i="5"/>
  <c r="G128" i="5"/>
  <c r="F128" i="5"/>
  <c r="E128" i="5"/>
  <c r="D128" i="5"/>
  <c r="C128" i="5"/>
  <c r="N127" i="5"/>
  <c r="M127" i="5"/>
  <c r="L127" i="5"/>
  <c r="K127" i="5"/>
  <c r="J127" i="5"/>
  <c r="I127" i="5"/>
  <c r="H127" i="5"/>
  <c r="G127" i="5"/>
  <c r="F127" i="5"/>
  <c r="E127" i="5"/>
  <c r="D127" i="5"/>
  <c r="C127" i="5"/>
  <c r="N124" i="5"/>
  <c r="M124" i="5"/>
  <c r="L124" i="5"/>
  <c r="K124" i="5"/>
  <c r="J124" i="5"/>
  <c r="I124" i="5"/>
  <c r="H124" i="5"/>
  <c r="G124" i="5"/>
  <c r="F124" i="5"/>
  <c r="E124" i="5"/>
  <c r="D124" i="5"/>
  <c r="C124" i="5"/>
  <c r="N117" i="5"/>
  <c r="M117" i="5"/>
  <c r="L117" i="5"/>
  <c r="K117" i="5"/>
  <c r="J117" i="5"/>
  <c r="I117" i="5"/>
  <c r="H117" i="5"/>
  <c r="G117" i="5"/>
  <c r="F117" i="5"/>
  <c r="E117" i="5"/>
  <c r="D117" i="5"/>
  <c r="C117" i="5"/>
  <c r="N107" i="5"/>
  <c r="M107" i="5"/>
  <c r="L107" i="5"/>
  <c r="K107" i="5"/>
  <c r="J107" i="5"/>
  <c r="I107" i="5"/>
  <c r="H107" i="5"/>
  <c r="G107" i="5"/>
  <c r="F107" i="5"/>
  <c r="E107" i="5"/>
  <c r="D107" i="5"/>
  <c r="C107" i="5"/>
  <c r="N88" i="5"/>
  <c r="M88" i="5"/>
  <c r="L88" i="5"/>
  <c r="K88" i="5"/>
  <c r="J88" i="5"/>
  <c r="I88" i="5"/>
  <c r="H88" i="5"/>
  <c r="G88" i="5"/>
  <c r="F88" i="5"/>
  <c r="E88" i="5"/>
  <c r="D88" i="5"/>
  <c r="C88" i="5"/>
  <c r="N79" i="5"/>
  <c r="M79" i="5"/>
  <c r="L79" i="5"/>
  <c r="K79" i="5"/>
  <c r="J79" i="5"/>
  <c r="I79" i="5"/>
  <c r="H79" i="5"/>
  <c r="G79" i="5"/>
  <c r="F79" i="5"/>
  <c r="E79" i="5"/>
  <c r="D79" i="5"/>
  <c r="C79" i="5"/>
  <c r="N64" i="5"/>
  <c r="M64" i="5"/>
  <c r="L64" i="5"/>
  <c r="K64" i="5"/>
  <c r="J64" i="5"/>
  <c r="I64" i="5"/>
  <c r="H64" i="5"/>
  <c r="G64" i="5"/>
  <c r="F64" i="5"/>
  <c r="E64" i="5"/>
  <c r="D64" i="5"/>
  <c r="C64" i="5"/>
  <c r="N63" i="5"/>
  <c r="M63" i="5"/>
  <c r="L63" i="5"/>
  <c r="K63" i="5"/>
  <c r="J63" i="5"/>
  <c r="I63" i="5"/>
  <c r="H63" i="5"/>
  <c r="G63" i="5"/>
  <c r="F63" i="5"/>
  <c r="E63" i="5"/>
  <c r="D63" i="5"/>
  <c r="C63" i="5"/>
  <c r="N59" i="5"/>
  <c r="M59" i="5"/>
  <c r="L59" i="5"/>
  <c r="K59" i="5"/>
  <c r="J59" i="5"/>
  <c r="I59" i="5"/>
  <c r="H59" i="5"/>
  <c r="G59" i="5"/>
  <c r="F59" i="5"/>
  <c r="E59" i="5"/>
  <c r="D59" i="5"/>
  <c r="C59" i="5"/>
  <c r="N58" i="5"/>
  <c r="M58" i="5"/>
  <c r="L58" i="5"/>
  <c r="K58" i="5"/>
  <c r="J58" i="5"/>
  <c r="I58" i="5"/>
  <c r="H58" i="5"/>
  <c r="G58" i="5"/>
  <c r="F58" i="5"/>
  <c r="E58" i="5"/>
  <c r="D58" i="5"/>
  <c r="C58" i="5"/>
  <c r="N46" i="5"/>
  <c r="M46" i="5"/>
  <c r="L46" i="5"/>
  <c r="K46" i="5"/>
  <c r="J46" i="5"/>
  <c r="I46" i="5"/>
  <c r="H46" i="5"/>
  <c r="G46" i="5"/>
  <c r="F46" i="5"/>
  <c r="E46" i="5"/>
  <c r="D46" i="5"/>
  <c r="C46" i="5"/>
  <c r="N35" i="5"/>
  <c r="M35" i="5"/>
  <c r="L35" i="5"/>
  <c r="K35" i="5"/>
  <c r="J35" i="5"/>
  <c r="I35" i="5"/>
  <c r="H35" i="5"/>
  <c r="G35" i="5"/>
  <c r="F35" i="5"/>
  <c r="E35" i="5"/>
  <c r="D35" i="5"/>
  <c r="C35" i="5"/>
  <c r="N32" i="5"/>
  <c r="M32" i="5"/>
  <c r="L32" i="5"/>
  <c r="K32" i="5"/>
  <c r="J32" i="5"/>
  <c r="I32" i="5"/>
  <c r="H32" i="5"/>
  <c r="G32" i="5"/>
  <c r="F32" i="5"/>
  <c r="E32" i="5"/>
  <c r="D32" i="5"/>
  <c r="C32" i="5"/>
  <c r="N24" i="5"/>
  <c r="M24" i="5"/>
  <c r="L24" i="5"/>
  <c r="K24" i="5"/>
  <c r="J24" i="5"/>
  <c r="I24" i="5"/>
  <c r="H24" i="5"/>
  <c r="G24" i="5"/>
  <c r="F24" i="5"/>
  <c r="E24" i="5"/>
  <c r="D24" i="5"/>
  <c r="C24" i="5"/>
  <c r="N15" i="5"/>
  <c r="M15" i="5"/>
  <c r="L15" i="5"/>
  <c r="K15" i="5"/>
  <c r="J15" i="5"/>
  <c r="I15" i="5"/>
  <c r="H15" i="5"/>
  <c r="G15" i="5"/>
  <c r="F15" i="5"/>
  <c r="E15" i="5"/>
  <c r="D15" i="5"/>
  <c r="C15" i="5"/>
  <c r="N14" i="5"/>
  <c r="M14" i="5"/>
  <c r="L14" i="5"/>
  <c r="K14" i="5"/>
  <c r="J14" i="5"/>
  <c r="I14" i="5"/>
  <c r="H14" i="5"/>
  <c r="G14" i="5"/>
  <c r="F14" i="5"/>
  <c r="E14" i="5"/>
  <c r="D14" i="5"/>
  <c r="C14" i="5"/>
  <c r="N13" i="5"/>
  <c r="M13" i="5"/>
  <c r="L13" i="5"/>
  <c r="K13" i="5"/>
  <c r="J13" i="5"/>
  <c r="I13" i="5"/>
  <c r="H13" i="5"/>
  <c r="G13" i="5"/>
  <c r="F13" i="5"/>
  <c r="E13" i="5"/>
  <c r="D13" i="5"/>
  <c r="C13" i="5"/>
  <c r="N10" i="5"/>
  <c r="M10" i="5"/>
  <c r="L10" i="5"/>
  <c r="K10" i="5"/>
  <c r="J10" i="5"/>
  <c r="I10" i="5"/>
  <c r="I9" i="5" s="1"/>
  <c r="I8" i="5" s="1"/>
  <c r="H10" i="5"/>
  <c r="G10" i="5"/>
  <c r="G9" i="5" s="1"/>
  <c r="G8" i="5" s="1"/>
  <c r="F10" i="5"/>
  <c r="E10" i="5"/>
  <c r="E9" i="5" s="1"/>
  <c r="E8" i="5" s="1"/>
  <c r="D10" i="5"/>
  <c r="C10" i="5"/>
  <c r="M9" i="5"/>
  <c r="J9" i="5"/>
  <c r="H9" i="5"/>
  <c r="F9" i="5"/>
  <c r="C9" i="5"/>
  <c r="M8" i="5"/>
  <c r="J8" i="5"/>
  <c r="H8" i="5"/>
  <c r="F8" i="5"/>
  <c r="C8" i="5"/>
  <c r="D9" i="5" l="1"/>
  <c r="D8" i="5" s="1"/>
  <c r="K9" i="5"/>
  <c r="K8" i="5" s="1"/>
  <c r="C27" i="4"/>
  <c r="C11" i="4"/>
  <c r="C10" i="4"/>
  <c r="C9" i="4" s="1"/>
  <c r="C7" i="4" s="1"/>
  <c r="C35" i="3" l="1"/>
  <c r="C32" i="3"/>
  <c r="C31" i="3"/>
  <c r="C30" i="3" s="1"/>
  <c r="C29" i="3" s="1"/>
  <c r="E30" i="3"/>
  <c r="D30" i="3"/>
  <c r="D29" i="3" s="1"/>
  <c r="E29" i="3"/>
  <c r="C27" i="3"/>
  <c r="C23" i="3"/>
  <c r="C21" i="3"/>
  <c r="C17" i="3"/>
  <c r="C14" i="3"/>
  <c r="C12" i="3"/>
  <c r="C11" i="3" s="1"/>
  <c r="C10" i="3" s="1"/>
  <c r="C9" i="3" s="1"/>
  <c r="E11" i="3"/>
  <c r="D11" i="3"/>
  <c r="D10" i="3" s="1"/>
  <c r="D9" i="3" s="1"/>
  <c r="E10" i="3"/>
  <c r="E9" i="3" s="1"/>
  <c r="D22" i="2" l="1"/>
  <c r="C22" i="2" s="1"/>
  <c r="D21" i="2"/>
  <c r="C21" i="2"/>
  <c r="D20" i="2"/>
  <c r="C20" i="2"/>
  <c r="D19" i="2"/>
  <c r="C19" i="2"/>
  <c r="D18" i="2"/>
  <c r="C18" i="2"/>
  <c r="D17" i="2"/>
  <c r="C17" i="2"/>
  <c r="D16" i="2"/>
  <c r="C16" i="2"/>
  <c r="D15" i="2"/>
  <c r="C15" i="2"/>
  <c r="D14" i="2"/>
  <c r="C14" i="2"/>
  <c r="D13" i="2"/>
  <c r="C13" i="2"/>
  <c r="D12" i="2"/>
  <c r="C12" i="2"/>
  <c r="D11" i="2"/>
  <c r="C11" i="2"/>
  <c r="O10" i="2"/>
  <c r="N10" i="2"/>
  <c r="M10" i="2"/>
  <c r="L10" i="2"/>
  <c r="K10" i="2"/>
  <c r="J10" i="2"/>
  <c r="I10" i="2"/>
  <c r="H10" i="2"/>
  <c r="G10" i="2"/>
  <c r="F10" i="2"/>
  <c r="E10" i="2"/>
  <c r="D10" i="2"/>
  <c r="D9" i="2"/>
  <c r="C9" i="2"/>
  <c r="O8" i="2"/>
  <c r="N8" i="2"/>
  <c r="M8" i="2"/>
  <c r="L8" i="2"/>
  <c r="K8" i="2"/>
  <c r="J8" i="2"/>
  <c r="I8" i="2"/>
  <c r="H8" i="2"/>
  <c r="G8" i="2"/>
  <c r="F8" i="2"/>
  <c r="E8" i="2"/>
  <c r="D8" i="2"/>
  <c r="C10" i="2" l="1"/>
  <c r="C8" i="2" s="1"/>
  <c r="E37" i="1"/>
  <c r="D24" i="1"/>
  <c r="E29" i="1" l="1"/>
  <c r="E48" i="1"/>
  <c r="G48" i="1" l="1"/>
  <c r="F48" i="1"/>
  <c r="F47" i="1"/>
  <c r="F46" i="1"/>
  <c r="F45" i="1"/>
  <c r="G43" i="1"/>
  <c r="F43" i="1"/>
  <c r="G41" i="1"/>
  <c r="G40" i="1"/>
  <c r="G39" i="1"/>
  <c r="G38" i="1"/>
  <c r="G37" i="1"/>
  <c r="F41" i="1"/>
  <c r="F40" i="1"/>
  <c r="F39" i="1"/>
  <c r="F38" i="1"/>
  <c r="F37" i="1"/>
  <c r="G35" i="1"/>
  <c r="F35" i="1"/>
  <c r="F21" i="1"/>
  <c r="F24" i="1"/>
  <c r="F31" i="1"/>
  <c r="F30" i="1"/>
  <c r="G29" i="1"/>
  <c r="F29" i="1"/>
  <c r="F28" i="1"/>
  <c r="F27" i="1"/>
  <c r="G26" i="1"/>
  <c r="F26" i="1"/>
  <c r="G24" i="1"/>
  <c r="G22" i="1"/>
  <c r="G21" i="1"/>
  <c r="G20" i="1"/>
  <c r="G19" i="1"/>
  <c r="G18" i="1"/>
  <c r="G17" i="1"/>
  <c r="G15" i="1"/>
  <c r="G12" i="1"/>
  <c r="F22" i="1"/>
  <c r="F20" i="1"/>
  <c r="F19" i="1"/>
  <c r="F18" i="1"/>
  <c r="F17" i="1"/>
  <c r="F15" i="1"/>
  <c r="G14" i="1"/>
  <c r="F14" i="1"/>
  <c r="F12" i="1"/>
  <c r="D44" i="1" l="1"/>
  <c r="D42" i="1" s="1"/>
  <c r="E44" i="1"/>
  <c r="E42" i="1" s="1"/>
  <c r="F44" i="1"/>
  <c r="F42" i="1" s="1"/>
  <c r="C44" i="1"/>
  <c r="C42" i="1" s="1"/>
  <c r="D36" i="1"/>
  <c r="D34" i="1" s="1"/>
  <c r="E36" i="1"/>
  <c r="F36" i="1"/>
  <c r="F34" i="1" s="1"/>
  <c r="C36" i="1"/>
  <c r="C34" i="1" s="1"/>
  <c r="D25" i="1"/>
  <c r="D23" i="1" s="1"/>
  <c r="E25" i="1"/>
  <c r="E23" i="1" s="1"/>
  <c r="F25" i="1"/>
  <c r="F23" i="1" s="1"/>
  <c r="C25" i="1"/>
  <c r="C23" i="1" s="1"/>
  <c r="D13" i="1"/>
  <c r="D11" i="1" s="1"/>
  <c r="E13" i="1"/>
  <c r="F13" i="1"/>
  <c r="F11" i="1" s="1"/>
  <c r="C13" i="1"/>
  <c r="C11" i="1" s="1"/>
  <c r="G42" i="1" l="1"/>
  <c r="G23" i="1"/>
  <c r="E34" i="1"/>
  <c r="G34" i="1" s="1"/>
  <c r="G36" i="1"/>
  <c r="E11" i="1"/>
  <c r="G11" i="1" s="1"/>
  <c r="G13" i="1"/>
</calcChain>
</file>

<file path=xl/sharedStrings.xml><?xml version="1.0" encoding="utf-8"?>
<sst xmlns="http://schemas.openxmlformats.org/spreadsheetml/2006/main" count="1624" uniqueCount="665">
  <si>
    <t>STT</t>
  </si>
  <si>
    <t>Nội dung</t>
  </si>
  <si>
    <t>Tuyệt đối</t>
  </si>
  <si>
    <t>Tương đối (%)</t>
  </si>
  <si>
    <t>A</t>
  </si>
  <si>
    <t>B</t>
  </si>
  <si>
    <t>I</t>
  </si>
  <si>
    <t xml:space="preserve">Nguồn thu ngân sách </t>
  </si>
  <si>
    <t>Thu ngân sách được hưởng theo phân cấp</t>
  </si>
  <si>
    <t>Thu bổ sung từ ngân sách cấp trên</t>
  </si>
  <si>
    <t>-</t>
  </si>
  <si>
    <t>Thu bổ sung cân đối ngân sách</t>
  </si>
  <si>
    <t>Thu bổ sung có mục tiêu</t>
  </si>
  <si>
    <t>Thu từ quỹ dự trữ tài chính (1)</t>
  </si>
  <si>
    <t>Thu kết dư</t>
  </si>
  <si>
    <t>Thu chuyển nguồn từ năm trước chuyển sang</t>
  </si>
  <si>
    <t>II</t>
  </si>
  <si>
    <t>Chi ngân sách</t>
  </si>
  <si>
    <t>Chi bổ sung cho ngân sách cấp dưới</t>
  </si>
  <si>
    <t>Chi bổ sung cân đối ngân sách</t>
  </si>
  <si>
    <t>Chi bổ sung có mục tiêu</t>
  </si>
  <si>
    <t>Chi chuyển nguồn sang năm sau</t>
  </si>
  <si>
    <t>III</t>
  </si>
  <si>
    <t>Bội chi NSĐP/Bội thu NSĐP (1)</t>
  </si>
  <si>
    <t xml:space="preserve">Chi ngân sách </t>
  </si>
  <si>
    <t>Chi bổ sung cho ngân sách cấp dưới (2)</t>
  </si>
  <si>
    <t>Dự toán năm 2018</t>
  </si>
  <si>
    <t>So sánh</t>
  </si>
  <si>
    <t>NGÂN SÁCH CẤP HUYỆN</t>
  </si>
  <si>
    <t>NGÂN SÁCH XÃ</t>
  </si>
  <si>
    <t>Thu quản lý qua ngân sách</t>
  </si>
  <si>
    <t>Chi thuộc nhiệm vụ của ngân sách cấp huyện</t>
  </si>
  <si>
    <t>Chi thuộc nhiệm vụ của ngân sách cấp xã</t>
  </si>
  <si>
    <t>Chi quản lý qua ngân sách</t>
  </si>
  <si>
    <t>Ghi thu, ghi chi</t>
  </si>
  <si>
    <t>Thu hoàn trả giữa các cấp ngân sách</t>
  </si>
  <si>
    <t xml:space="preserve">Thu viện trợ </t>
  </si>
  <si>
    <t>Chi hoàn trả giữa các cấp ngân sách</t>
  </si>
  <si>
    <t>CÂN ĐỐI NGUỒN THU, CHI DỰ TOÁN NGÂN SÁCH CẤP HUYỆN</t>
  </si>
  <si>
    <t>(Kèm theo Tờ trình số ……./TTr-UBND ngày ……./7/2018 của UBND thành phố)</t>
  </si>
  <si>
    <t>VÀ NGÂN SÁCH XÃ NĂM 2019</t>
  </si>
  <si>
    <t>Ước thực hiện năm 2018</t>
  </si>
  <si>
    <t>Dự toán năm 2019</t>
  </si>
  <si>
    <t>(Kèm theo Nghị quyết số 98/NQ-HĐND ngày 18/12/2018 của HĐND thành phố)</t>
  </si>
  <si>
    <t>DỰ TOÁN THU NGÂN SÁCH NHÀ NƯỚC TRÊN ĐỊA BÀN TỪNG XÃ THEO LĨNH VỰC NĂM 2019</t>
  </si>
  <si>
    <t>Tên đơn vị</t>
  </si>
  <si>
    <t>Tổng thu NSNN trên địa bàn</t>
  </si>
  <si>
    <t>I. Thu nội địa</t>
  </si>
  <si>
    <t>Bao gồm</t>
  </si>
  <si>
    <t>II. Thu từ dầu thô</t>
  </si>
  <si>
    <t>III. Thu từ hoạt động xuất nhập khẩu</t>
  </si>
  <si>
    <t>Thu từ khu vực DN địa phương</t>
  </si>
  <si>
    <t>Thuế CTN ngoài quốc doanh</t>
  </si>
  <si>
    <t>Thu lệ phí trước bạ</t>
  </si>
  <si>
    <t>Thuế sử dụng đất phi nông nghiệp</t>
  </si>
  <si>
    <t>Thu phí, lệ phí</t>
  </si>
  <si>
    <t>Thu tiền sử dụng đất</t>
  </si>
  <si>
    <t>Thuế thu nhập cá nhân</t>
  </si>
  <si>
    <t>Thu tiền thuê đất</t>
  </si>
  <si>
    <t>Thu khác ngân sách</t>
  </si>
  <si>
    <t>Tổng số</t>
  </si>
  <si>
    <t>Ngân sách thành phố</t>
  </si>
  <si>
    <t>Ngân sách xã, phường</t>
  </si>
  <si>
    <t>Chiềng Lề</t>
  </si>
  <si>
    <t>Tô Hiệu</t>
  </si>
  <si>
    <t>Quyết Thắng</t>
  </si>
  <si>
    <t>Quyết Tâm</t>
  </si>
  <si>
    <t>Chiềng An</t>
  </si>
  <si>
    <t>Chiềng Sinh</t>
  </si>
  <si>
    <t>Chiềng Xôm</t>
  </si>
  <si>
    <t>Chiềng Cơi</t>
  </si>
  <si>
    <t>Chiềng Cọ</t>
  </si>
  <si>
    <t>Chiềng Đen</t>
  </si>
  <si>
    <t>Chiềng Ngần</t>
  </si>
  <si>
    <t>Hua La</t>
  </si>
  <si>
    <t>DỰ TOÁN CHI NGÂN SÁCH ĐỊA PHƯƠNG, CHI NGÂN SÁCH CẤP HUYỆN</t>
  </si>
  <si>
    <t>VÀ CHI NGÂN SÁCH XÃ THEO CƠ CẤU CHI NĂM 2019</t>
  </si>
  <si>
    <t>Ngân sách địa phương</t>
  </si>
  <si>
    <t>Ngân sách cấp huyện</t>
  </si>
  <si>
    <t>Ngân sách xã</t>
  </si>
  <si>
    <t>1=2+3</t>
  </si>
  <si>
    <t>TỔNG CHI NSĐP</t>
  </si>
  <si>
    <t>CHI CÂN ĐỐI NSĐP</t>
  </si>
  <si>
    <t xml:space="preserve">Chi đầu tư phát triển (1) </t>
  </si>
  <si>
    <t>Chi đầu tư cho các dự án</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</si>
  <si>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</si>
  <si>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</si>
  <si>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</si>
  <si>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</si>
  <si>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</si>
  <si>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</si>
  <si>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</si>
  <si>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</si>
  <si>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</si>
  <si>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Trong đó:</t>
  </si>
  <si>
    <t>Chi khoa học và công nghệ (2)</t>
  </si>
  <si>
    <t>Chi trả nợ lãi các khoản do chính quyền địa phương vay (2)</t>
  </si>
  <si>
    <t>IV</t>
  </si>
  <si>
    <t>Chi bổ sung quỹ dự trữ tài chính (2)</t>
  </si>
  <si>
    <t>V</t>
  </si>
  <si>
    <t>Dự phòng ngân sách</t>
  </si>
  <si>
    <t>VI</t>
  </si>
  <si>
    <t>Chi tạo nguồn, điều chỉnh tiền lương</t>
  </si>
  <si>
    <t>CHI CÁC CHƯƠNG TRÌNH MỤC TIÊU</t>
  </si>
  <si>
    <t>Chi các chương trình mục tiêu quốc gia</t>
  </si>
  <si>
    <t>CTMT QG về giảm nghèo bền vững (chương trình 135)</t>
  </si>
  <si>
    <t xml:space="preserve">CTMT QG về xây dựng nông thôn mới </t>
  </si>
  <si>
    <t xml:space="preserve">Chi các chương trình mục tiêu, nhiệm vụ </t>
  </si>
  <si>
    <t>C</t>
  </si>
  <si>
    <t>CHI CHUYỂN NGUỒN SANG NĂM SAU</t>
  </si>
  <si>
    <t>D</t>
  </si>
  <si>
    <t>CHI QUẢN LÝ QUA NGÂN SÁCH</t>
  </si>
  <si>
    <t>DỰ TOÁN CHI NGÂN SÁCH CẤP HUYỆN THEO LĨNH VỰC NĂM 2019</t>
  </si>
  <si>
    <t>Dự toán</t>
  </si>
  <si>
    <t>CHI BỔ SUNG CÂN ĐỐI CHO NGÂN SÁCH CẤP DƯỚI (1)</t>
  </si>
  <si>
    <t>CHI NGÂN SÁCH CẤP HUYỆN THEO LĨNH VỰC</t>
  </si>
  <si>
    <t xml:space="preserve">Chi đầu tư phát triển (2) </t>
  </si>
  <si>
    <t>Chi khoa học và công nghệ (3)</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</si>
  <si>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</si>
  <si>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</si>
  <si>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</si>
  <si>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</si>
  <si>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</si>
  <si>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</si>
  <si>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</si>
  <si>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</si>
  <si>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</si>
  <si>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</si>
  <si>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</si>
  <si>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</si>
  <si>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50% số tăng thu ngân sách để CCTL</t>
  </si>
  <si>
    <t>Chi trả nợ lãi các khoản do chính quyền địa phương vay (3)</t>
  </si>
  <si>
    <t>Chi bổ sung quỹ dự trữ tài chính (3)</t>
  </si>
  <si>
    <t>Chi chương trình mục tiêu</t>
  </si>
  <si>
    <t>DỰ TOÁN CHI NGÂN SÁCH CẤP HUYỆN CHO TỪNG CƠ QUAN, TỔ CHỨC THEO LĨNH VỰC NĂM 2019</t>
  </si>
  <si>
    <t>Chi trả nợ lãi do chính quyền địa phương vay (1)</t>
  </si>
  <si>
    <t>Chi bổ sung quỹ dự trữ tài chính (1)</t>
  </si>
  <si>
    <t>Chi dự phòng ngân sách</t>
  </si>
  <si>
    <t>Chi chương trình MTQG</t>
  </si>
  <si>
    <t>Chi chuyển nguồn sang ngân sách năm sau</t>
  </si>
  <si>
    <t>Chi đầu tư phát triển</t>
  </si>
  <si>
    <t>CHI CÂN ĐỐI NGÂN SÁCH</t>
  </si>
  <si>
    <t>CHI ĐẦU TƯ XÂY DỰNG CƠ BẢN</t>
  </si>
  <si>
    <t>Nguồn thu tiền cấp quyền sử dụng đất</t>
  </si>
  <si>
    <t>Nguồn xây dựng cơ bản tập trung</t>
  </si>
  <si>
    <t>CHI THƯỜNG XUYÊN</t>
  </si>
  <si>
    <t>Sự nghiệp kinh tế</t>
  </si>
  <si>
    <t>1.1</t>
  </si>
  <si>
    <t>Sự nghiệp nông - lâm nghiệp</t>
  </si>
  <si>
    <t>Trung tâm dịch vụ nông nghiệp</t>
  </si>
  <si>
    <t>Kinh phí hỗ trợ trồng cây phân tán theo Nghị quyết số 37/2017/NQ-HĐND của HĐND tỉnh</t>
  </si>
  <si>
    <t>Kinh phí phát triển cây ăn quả đạt tiêu chuẩn nông nghiệp tốt (VietGAP)</t>
  </si>
  <si>
    <t>Kinh phí hỗ trợ các mô hình sản xuất nông nghiệp chất lượng cao trên địa bàn</t>
  </si>
  <si>
    <t>Kinh phí xây dựng mô hình phát triển chăn nuôi tại bản Muông, xã Chiềng Cọ</t>
  </si>
  <si>
    <t>Kinh phí xây các bể chứa bao bì, thuốc bảo vệ thực vật sau sử dụng và các nội dung bảo vệ môi trường trong sản xuất nông nghiệp…</t>
  </si>
  <si>
    <t>Kinh phí phòng chống cháy rừng</t>
  </si>
  <si>
    <t>1.2</t>
  </si>
  <si>
    <t>Sự nghiệp giao thông, công nghiệp</t>
  </si>
  <si>
    <t>Kinh phí cải tạo, sửa chữa, nâng cấp hè rãnh đường Hoàng Văn Thụ và đường giao thông bê tông, cống thoát nước nhóm 7 - tổ 4, phường Quyết Tâm</t>
  </si>
  <si>
    <t>Kinh phí cải tạo, sửa chữa đường Chu Văn An nhánh I, thành phố Sơn La</t>
  </si>
  <si>
    <t>Kinh phí xây dựng đường bê tông và cống thoát nước tổ 5, phường Quyết Tâm, thành phố Sơn La</t>
  </si>
  <si>
    <t>Kinh phí cải tạo, sửa chữa hệ thống điện chiếu sáng đoạn đường Quốc lộ 4G</t>
  </si>
  <si>
    <t>Kinh phí hệ thống chiếu sáng đường Hùng Vương</t>
  </si>
  <si>
    <t>Kinh phí cải tạo, sửa chữa bù phụ mặt đường Hùng Vương, thành phố Sơn La</t>
  </si>
  <si>
    <t>1.3</t>
  </si>
  <si>
    <t xml:space="preserve">Kinh phí thực hiện Nghị quyết 77/2018/NQ-HĐND của HĐND tỉnh </t>
  </si>
  <si>
    <t>1.4</t>
  </si>
  <si>
    <t>Chi kiến thiết thị chính, chỉnh trang đô thị và vệ sinh môi trường</t>
  </si>
  <si>
    <t>Kinh phí thực hiện dịch vụ công ích đô thị, trong đó:
  (1) NS tỉnh cân đối các nội dung: Chi dự toán 2019 là 28.127 triệu đồng, thanh toán nhiệm vụ năm 2017 là 5.188 triệu đồng và thanh toán một phần nhiệm vụ năm 2018 là 2.439 triệu đồng;
  (2) NS thành phố cân đối chi dự toán 2019 (theo Quyết định số 2852/QĐ-UBND ngày 15/11/2018 của UBND tỉnh) là 1.824 triệu đồng</t>
  </si>
  <si>
    <t>Kinh phí duy trì và bảo dưỡng hệ thống thoát nước đô thị (dịch vụ duy trì hệ thống thoát nước đô thị)</t>
  </si>
  <si>
    <t>1.5</t>
  </si>
  <si>
    <t>Sự nghiệp kinh tế khác</t>
  </si>
  <si>
    <t>Kinh phí thực hiện ủy thác qua ngân hàng chính sách xã hội để cho vay đối với hộ nghèo và các đối tượng chính sách khác trên địa bàn thành phố</t>
  </si>
  <si>
    <t>Kinh phí hỗ trợ phát triển kinh tế du lịch</t>
  </si>
  <si>
    <t>Kinh phí hỗ trợ đào tạo nghề cho người lao động của doanh nghiệp theo Nghị quyết 133/2016/NQ-HĐND của HĐND tỉnh (Phòng Lao động TBXH)</t>
  </si>
  <si>
    <t>Kinh phí đầu tư kè chống sạt lở đất bản Dầu, xã Chiềng Cọ, thành phố Sơn La</t>
  </si>
  <si>
    <t>Kinh phí đầu tư kè chống sạt lở và các hạng mục phụ trợ trụ sở Đảng ủy, HĐND, UBND xã Chiềng Đen</t>
  </si>
  <si>
    <t>Kinh phí Bồi thường, hỗ trợ, tái định cư 8 hộ thuộc dự án Hồ chứa nước bản Mòng (hoàn trả nguồn thành phố đã tạm ứng năm 2018 là 962 triệu đồng)</t>
  </si>
  <si>
    <t>Trung tâm phát triển quỹ đất</t>
  </si>
  <si>
    <t>Đội quy tắc đô thị (Phòng Quản lý đô thị)</t>
  </si>
  <si>
    <t>1.6</t>
  </si>
  <si>
    <t>Kinh phí công tác rà soát quy hoạch, kế hoạch sử dụng đất, giao đất, cấp giấy chứng nhận quyền sử dụng đất... theo Chỉ thị số 1474/CT-TTg</t>
  </si>
  <si>
    <t>1.7</t>
  </si>
  <si>
    <t xml:space="preserve">Kinh phí hỗ trợ đầu tư xây dựng đường giao thông nội bản, tiểu khu, tổ dân phố thuộc các phường trên địa bàn thành phố </t>
  </si>
  <si>
    <t>1.8</t>
  </si>
  <si>
    <t>Kinh phí hỗ trợ nâng cấp đô thị</t>
  </si>
  <si>
    <t>Kinh phí thực hiện các nhiệm vụ chỉnh trang đô thị trên địa bàn thành phố  năm 2019</t>
  </si>
  <si>
    <t>Kinh phí chỉnh trang cắt, tỉa cây trong khuôn viên thành ủy Sơn La</t>
  </si>
  <si>
    <t>Kinh phí thực hiện thả cá và trồng hoa sen tại Ao cá Bác Hồ, thành phố Sơn La</t>
  </si>
  <si>
    <t>Kinh phí chỉnh trang đô thị trên địa bàn phục vụ kỷ niệm 10 năm thành lập thành phố Sơn La năm 2018</t>
  </si>
  <si>
    <t>Kinh phí tháo dỡ cổng trào khu vực chợ đêm; di chuyển, lắp đặt tại bản Hùn, xã Chiềng Cọ và bản Hụm, xã Chiềng Xôm</t>
  </si>
  <si>
    <t>Kinh phí chương trình phát triển đô thị thành phố Sơn La giai đoạn 2016-2020, tầm nhìn đến năm 2030</t>
  </si>
  <si>
    <t>Kinh phí hỗ trợ nâng cấp hệ thống điện an toàn trên địa bàn thành phố</t>
  </si>
  <si>
    <t>Kinh phí nâng cấp đường giao thông đi vào khu vực Noong Hụa, bản Hẹo, phường Tô Hiệu</t>
  </si>
  <si>
    <t>Kinh phí đầu tư xây dựng nhà kho Nhà văn hóa bản Hẹo, phường Tô Hiệu</t>
  </si>
  <si>
    <t xml:space="preserve">Kinh phí thực hiện các nhiệm vụ xây dựng, nâng cấp, phát triển đô thị thành phố </t>
  </si>
  <si>
    <t>1.9</t>
  </si>
  <si>
    <t>Các nhiệm vụ khác (bao gồm cả các nội dung giải quyết kiến nghị của cử tri thành phố)</t>
  </si>
  <si>
    <t>Sự nghiệp giáo dục, đào tạo và dạy nghề</t>
  </si>
  <si>
    <t>2.1</t>
  </si>
  <si>
    <t>Phòng Giáo dục và Đào tạo</t>
  </si>
  <si>
    <t>Sự nghiệp giáo dục mầm non</t>
  </si>
  <si>
    <t>Sự nghiệp giáo dục tiểu học</t>
  </si>
  <si>
    <t>Sự nghiệp giáo dục trung học cơ sở</t>
  </si>
  <si>
    <t>2.2</t>
  </si>
  <si>
    <t>Các nhà trường thực hiện tự chủ</t>
  </si>
  <si>
    <t>2.2.1</t>
  </si>
  <si>
    <t xml:space="preserve">MN Chiềng Lề </t>
  </si>
  <si>
    <t xml:space="preserve">MN Tô Hiệu </t>
  </si>
  <si>
    <t xml:space="preserve">MN Quyết Thắng </t>
  </si>
  <si>
    <t>MN Bế Văn Đàn</t>
  </si>
  <si>
    <t>MN Chiềng Cơi</t>
  </si>
  <si>
    <t>MN Chiềng Sinh</t>
  </si>
  <si>
    <t>MN Sao Mai</t>
  </si>
  <si>
    <t xml:space="preserve">MN Chiềng Cọ </t>
  </si>
  <si>
    <t xml:space="preserve">MN Lò Văn Giá </t>
  </si>
  <si>
    <t xml:space="preserve">MN Chiềng Đen </t>
  </si>
  <si>
    <t>MN Chiềng Xôm</t>
  </si>
  <si>
    <t xml:space="preserve">MN Hoa Hồng </t>
  </si>
  <si>
    <t xml:space="preserve">MN Hua La </t>
  </si>
  <si>
    <t>MN Hoa Phượng</t>
  </si>
  <si>
    <t>2.2.2</t>
  </si>
  <si>
    <t xml:space="preserve">TH Chiềng Lề </t>
  </si>
  <si>
    <t xml:space="preserve">TH Quyết Thắng </t>
  </si>
  <si>
    <t>TH Lò Văn Giá</t>
  </si>
  <si>
    <t>TH Chiềng Sinh</t>
  </si>
  <si>
    <t xml:space="preserve">TH Hua La </t>
  </si>
  <si>
    <t xml:space="preserve">TH Chiềng Đen </t>
  </si>
  <si>
    <t>TH Kim Đồng</t>
  </si>
  <si>
    <t>TH Trần Quốc Toản</t>
  </si>
  <si>
    <t>2.2.3</t>
  </si>
  <si>
    <t>Sự nghiệp giáo dục THCS</t>
  </si>
  <si>
    <t xml:space="preserve">THCS Lê Quí Đôn </t>
  </si>
  <si>
    <t xml:space="preserve">THCS Nguyễn Trãi </t>
  </si>
  <si>
    <t xml:space="preserve">THCS Quyết Thắng </t>
  </si>
  <si>
    <t>THCS Chiềng An</t>
  </si>
  <si>
    <t>THCS Chiềng Sinh</t>
  </si>
  <si>
    <t>THCS Chiềng Đen</t>
  </si>
  <si>
    <t xml:space="preserve">THCS Hua La </t>
  </si>
  <si>
    <t xml:space="preserve">TH và THCS Tô Hiệu </t>
  </si>
  <si>
    <t>TH và THCS Quyết Tâm</t>
  </si>
  <si>
    <t>TH và THCS Chiềng Xôm</t>
  </si>
  <si>
    <t>TH và THCS Chiềng Cơi</t>
  </si>
  <si>
    <t xml:space="preserve">TH và THCS Chiềng Cọ </t>
  </si>
  <si>
    <t>TH và THCS Chiềng Ngần A</t>
  </si>
  <si>
    <t>TH và THCS Chiềng Ngần B</t>
  </si>
  <si>
    <t>2.3</t>
  </si>
  <si>
    <t>Trung tâm bồi dưỡng chính trị</t>
  </si>
  <si>
    <t>2.4</t>
  </si>
  <si>
    <t>Hỗ trợ để duy trì bữa ăn trưa cho trẻ 3, 4, 5 tuổi theo Nghị định 06/2018/NĐ-CP của Chính phủ</t>
  </si>
  <si>
    <t>2.5</t>
  </si>
  <si>
    <t>2.6</t>
  </si>
  <si>
    <t>Kinh phí chính sách miễn, giảm học phí và hỗ trợ chi phí học tập theo Nghị định 86/2015/NĐ-CP</t>
  </si>
  <si>
    <t>2.7</t>
  </si>
  <si>
    <t>Kinh phí mua sắm, cải tạo, nâng cấp các cơ sở giáo dục công lập (Phòng Giáo dục và Đào tạo thực hiện)</t>
  </si>
  <si>
    <t>Kinh phí mua sắm trang thiết bị nâng cao chất lượng dạy và học của các nhà trường trên địa bàn thành phố năm 2019</t>
  </si>
  <si>
    <t>Kinh phí cải tạo, sửa chữa, nâng cấp nhà vệ sinh trường TH và THCS Tô Hiệu</t>
  </si>
  <si>
    <t>Kinh phí cải tạo, nâng cấp nhà vệ sinh và các hạng mục phụ trợ trường MN Chiềng Đen</t>
  </si>
  <si>
    <t>Kinh phí cải tạo, nâng cấp nhà vệ sinh và các hạng mục phụ trợ trường THCS Chiềng Đen</t>
  </si>
  <si>
    <t>Kinh phí cải tạo, nâng cấp nhà vệ sinh và các hạng mục phụ trợ khu trung ban trường TH Hua La</t>
  </si>
  <si>
    <t>Kinh phí cải tạo, sửa chữa nhà lớp học 2 tầng 6 phòng và các hạng mục phụ trợ trường TH và THCS Chiềng Xôm, thành phố Sơn La</t>
  </si>
  <si>
    <t>Kinh phí nâng cấp, cải tạo kè, tường rào trường TH và THCS Chiềng Ngần</t>
  </si>
  <si>
    <t>Kinh phí bổ sung, nâng cấp cơ sở vật chất Trường tiểu học Trần Quốc Toản</t>
  </si>
  <si>
    <t>Kinh phí bổ sung, nâng cấp cơ sở vật chất Trường THCS Quyết Thắng</t>
  </si>
  <si>
    <t>2.8</t>
  </si>
  <si>
    <t>Kinh phí thực hiện các nhiệm vụ cải tạo, sửa chữa, bổ sung trang thiết bị (Nhà trường thực hiện)</t>
  </si>
  <si>
    <t>Kinh phí cải tạo, sửa chữa, nâng cấp cơ sở vật chất Trường THCS Nguyễn Trãi</t>
  </si>
  <si>
    <t>Kinh phí cải tạo, sửa chữa, nâng cấp cơ sở vật chất Trường THCS Lê Quý Đôn</t>
  </si>
  <si>
    <t>2.9</t>
  </si>
  <si>
    <t>Kinh phí đào tạo nghề nông nghiệp cho lao động nông thôn trên địa bàn (thanh toán kinh phí đã thực hiện năm 2018)</t>
  </si>
  <si>
    <t>2.10</t>
  </si>
  <si>
    <t>Các chế độ, chính sách tăng thêm, nhiệm vụ phát sinh trong năm của sự nghiệp giáo dục, đào tạo và dạy nghề (bao gồm dự kiến tuyển dụng mới)</t>
  </si>
  <si>
    <t>2.11</t>
  </si>
  <si>
    <t>Bố trí nguồn tiết kiệm sự nghiệp để thực hiện chính sách CCTL năm 2018</t>
  </si>
  <si>
    <t>Sự nghiệp y tế-phòng chống dịch</t>
  </si>
  <si>
    <t>Sự nghiệp Văn hoá - thông tin, Thể dục - thể thao, Truyền thanh truyền hình</t>
  </si>
  <si>
    <t>Trung tâm Truyền thông - Văn hóa</t>
  </si>
  <si>
    <t>Kinh phí hỗ trợ đầu tư XD thiết chế văn hóa</t>
  </si>
  <si>
    <t>Chi đảm bảo xã hội</t>
  </si>
  <si>
    <t>5.1</t>
  </si>
  <si>
    <t>Phòng Lao động TBXH</t>
  </si>
  <si>
    <t>Kinh phí thực hiện Nghị định 136/NĐ-CP</t>
  </si>
  <si>
    <t>Kinh phí thăm hỏi đối tượng chính sách nhân dịp tết nguyên đán, nhân ngày 27/7</t>
  </si>
  <si>
    <t>Kinh phí phục vụ công tác chăm sóc và bảo vệ trẻ em</t>
  </si>
  <si>
    <t>Kinh phí điều tra, rà soát hộ nghèo và hộ cận nghèo (hàng năm)</t>
  </si>
  <si>
    <t>Kinh phí đảm bảo xã hội khác (bao gồm bảo vệ, quét dọn nghĩa trang, chi thẩm định hồ sơ đưa người nghiện vào trung tâm cai nghiện tự nguyện, chi trợ cấp đột xuất khác, chi trả bảo trợ xã hội cho các đối tượng xã hội thông qua hệ thống bưu điện…)</t>
  </si>
  <si>
    <t>5.2</t>
  </si>
  <si>
    <t>Kinh phí thực hiện đề án hỗ trợ người có công với cách mạng về nhà ở trên địa bàn thành phố (từ nguồn thu tiền sử dụng đất)</t>
  </si>
  <si>
    <t>5.3</t>
  </si>
  <si>
    <t>Kinh phí tổ chức thăm hỏi người có uy tín theo Quyết định 12/2018/QĐ-TTg của Thủ tướng Chính phủ (Dự toán đã phân bổ cho các xã phường; phần còn lại giao về phòng Dân tộc)</t>
  </si>
  <si>
    <t>5.4</t>
  </si>
  <si>
    <t xml:space="preserve">Kinh phí hỗ trợ tiền điện cho hộ nghèo, hộ chính sách xã hội </t>
  </si>
  <si>
    <t>5.5</t>
  </si>
  <si>
    <t>Kinh phí phòng chống ma túy</t>
  </si>
  <si>
    <t>Kinh phí thực hiện các chính sách phòng chống ma túy theo Nghị quyết của HĐND tỉnh</t>
  </si>
  <si>
    <t xml:space="preserve">Kinh phí hỗ trợ hoạt động của nhóm liên gia tự quản </t>
  </si>
  <si>
    <t xml:space="preserve">Chi quản lý nhà nước, Đảng và các đoàn thể </t>
  </si>
  <si>
    <t>6.1</t>
  </si>
  <si>
    <t>Kinh phí Đảng cộng sản Việt Nam (VP Thành uỷ)</t>
  </si>
  <si>
    <t>6.2</t>
  </si>
  <si>
    <t>Kinh phí quản lý nhà nước cấp huyện</t>
  </si>
  <si>
    <t>Văn phòng HĐND-UBND</t>
  </si>
  <si>
    <t>Phòng Tài chính - Kế hoạch</t>
  </si>
  <si>
    <t>Phòng Tư pháp</t>
  </si>
  <si>
    <t>Phòng Thanh tra</t>
  </si>
  <si>
    <t>Phòng Tài nguyên và Môi trường</t>
  </si>
  <si>
    <t>Phòng Kinh tế</t>
  </si>
  <si>
    <t>Phòng Nội vụ</t>
  </si>
  <si>
    <t>Phòng Quản lý đô thị</t>
  </si>
  <si>
    <t>Phòng Y tế</t>
  </si>
  <si>
    <t>Phòng Văn hoá và Thông tin</t>
  </si>
  <si>
    <t>Phòng Dân tộc</t>
  </si>
  <si>
    <t>6.3</t>
  </si>
  <si>
    <t>Kinh phí các đoàn thể cấp huyện</t>
  </si>
  <si>
    <t>Mặt trận tổ quốc</t>
  </si>
  <si>
    <t>Đoàn thanh niên cộng sản HCM</t>
  </si>
  <si>
    <t>Hội phụ nữ</t>
  </si>
  <si>
    <t>Hội nông dân</t>
  </si>
  <si>
    <t>Hội cựu chiến binh</t>
  </si>
  <si>
    <t>Hội bảo trợ người tàn tật</t>
  </si>
  <si>
    <t>Hội cựu thanh niên xung phong</t>
  </si>
  <si>
    <t>Ban đại diện Hội người cao tuổi</t>
  </si>
  <si>
    <t>Hội khuyến học</t>
  </si>
  <si>
    <t>Hội ngành nghề nông nghiệp - nông thôn</t>
  </si>
  <si>
    <t>Hội chữ thập đỏ</t>
  </si>
  <si>
    <t>6.4</t>
  </si>
  <si>
    <t>Kinh phí Đề án chỉnh lý khoa học tài liệu lưu trữ tồn đọng theo Quyết định 993/QĐ-UBND ngày 20/4/2017 của UBND tỉnh</t>
  </si>
  <si>
    <t>6.5</t>
  </si>
  <si>
    <t xml:space="preserve">Kinh phí thực hiện đề án Một cửa hiện đại, liên thông cấp xã </t>
  </si>
  <si>
    <t>6.6</t>
  </si>
  <si>
    <t>Kinh phí triển khai áp dụng Hệ thống quản lý chất lượng theo tiêu chuẩn TCVN ISO 9001:2015 vào hoạt động của cấp xã (Quyết định 545/QĐ-UBND ngày 14/3/2018 của UBND tỉnh)</t>
  </si>
  <si>
    <t>Chi an ninh - quốc phòng</t>
  </si>
  <si>
    <t>Công an thành phố: Chi công tác an ninh - trật tự</t>
  </si>
  <si>
    <t>Ban chỉ huy quân sự thành phố: Chi công tác quân sự - quốc phòng (trong đó: kinh phí đảm bảo công tác dân quân tự vệ, dự bị động viên, tuyển chọn, gọi công dân nhập ngũ, công tác sẵn sàng chiến đấu và các nhiệm vụ quốc phòng, quân sự khác...)</t>
  </si>
  <si>
    <t>Kinh phí chuyển hóa địa bàn trọng điểm, phức tạp về an ninh trật tự</t>
  </si>
  <si>
    <t>Chi khác ngân sách</t>
  </si>
  <si>
    <t>Chi đảm bảo an toàn giao thông (bao gồm cả kinh phí bổ sung biển báo an toàn giao thông, gương cầu, kẻ đường năm 2018)</t>
  </si>
  <si>
    <t>Chi nộp ngân sách tỉnh thực hiện dự án Kè suối Nặm La giai đoạn II</t>
  </si>
  <si>
    <t>Kinh phí thực hiện chương trình kết nghĩa 4 thành phố</t>
  </si>
  <si>
    <t>Nguồn tiết kiệm thực hiện chính sách cải cách tiền lương năm 2019</t>
  </si>
  <si>
    <t>Chi các khoản phát sinh khác</t>
  </si>
  <si>
    <t>50% số tăng thu ngân sách trên địa bàn (trừ thu tiền sử dụng đất) để thực hiện cải cách tiền lương</t>
  </si>
  <si>
    <t>DỰ PHÒNG NGÂN SÁCH</t>
  </si>
  <si>
    <t>Dự phòng ngân sách thành phố</t>
  </si>
  <si>
    <t>CHƯƠNG TRÌNH MỤC TIÊU QUỐC GIA</t>
  </si>
  <si>
    <t>Chương trình mục tiêu quốc gia về xây dựng nông thôn mới</t>
  </si>
  <si>
    <t>Chi từ nguồn thu phí bảo vệ môi trường giao các xã, phường thực hiện</t>
  </si>
  <si>
    <t>CHI BỔ SUNG CHO NGÂN SÁCH CẤP DƯỚI</t>
  </si>
  <si>
    <t>Chủ đầu tư</t>
  </si>
  <si>
    <t>Chi khoa học và công nghệ</t>
  </si>
  <si>
    <t>Chi PTTH, thông tấn</t>
  </si>
  <si>
    <t>Trong đó</t>
  </si>
  <si>
    <t>Chi QLNN, đảng, đoàn thể</t>
  </si>
  <si>
    <t>Chi giao thông</t>
  </si>
  <si>
    <t>Chi NN, LN, thủy lợi, thủy sản</t>
  </si>
  <si>
    <t>Khác</t>
  </si>
  <si>
    <t>TỔNG SỐ</t>
  </si>
  <si>
    <t>NGUỒN XDCB TẬP TRUNG</t>
  </si>
  <si>
    <t>Trạm y tế xã Chiềng Ngần</t>
  </si>
  <si>
    <t>Ban QLDA ĐTXD TP</t>
  </si>
  <si>
    <t>Trường mầm non Hua La, thành phố Sơn La</t>
  </si>
  <si>
    <t>Nhà làm việc UBND thành phố Sơn La</t>
  </si>
  <si>
    <t>Chợ Rặng Tếch, phường Chiềng Lề, thành phố Sơn La</t>
  </si>
  <si>
    <t>Đầu tư nâng cấp, cải tạo, sửa chữa trường mầm non Chiềng Lề, thành phố Sơn La</t>
  </si>
  <si>
    <t>Phòng GD&amp;ĐT</t>
  </si>
  <si>
    <t>Cải tạo, sửa chữa nhà văn hóa bản Cọ, phường Chiềng An, thành phố Sơn La</t>
  </si>
  <si>
    <t>UBND phường Chiềng An</t>
  </si>
  <si>
    <t>Cải tạo, nâng cấp tuyến đường vào bản Bó, phường Chiềng An, thành phố Sơn La (đoạn từ nhà văn hóa bản Bó đến cuối bản Bó)</t>
  </si>
  <si>
    <t>Hạ tầng khu tái định cư dự án Vườn ươm giống cây trồng</t>
  </si>
  <si>
    <t>Chỉnh trang đô thị trên địa bàn thành phố Sơn La</t>
  </si>
  <si>
    <t xml:space="preserve">Phòng Quản lý đô thị </t>
  </si>
  <si>
    <t>Kè khu dân cư tổ 8 phường Tô Hiệu để khắc phục hậu quả bão lũ</t>
  </si>
  <si>
    <t>UBND phường Tô Hiệu</t>
  </si>
  <si>
    <t>Trường tiểu học Lê Văn Tám, thành phố Sơn La</t>
  </si>
  <si>
    <t>Trường THCS Lê Lợi, thành phố Sơn La</t>
  </si>
  <si>
    <t>Trường THCS Quyết Tâm, thành phố Sơn La</t>
  </si>
  <si>
    <t>Nhà làm việc khối đoàn thể phường Tô Hiệu, thành phố Sơn La</t>
  </si>
  <si>
    <t>Hệ thống điện chiếu sáng trong ngõ khu dân cư bản Buổn, tổ 2, bản Là, bản Pột, bản Mé Ban, phường Chiềng Cơi, thành phố Sơn La</t>
  </si>
  <si>
    <t>Trồng cây xanh và hệ thống điện chiếu sáng đoạn đường mở rộng đầu đường Lê Duẩn, thành phố Sơn La</t>
  </si>
  <si>
    <t>Đường vào Trụ sở làm việc Trung tâm y tế thành phố</t>
  </si>
  <si>
    <t>Khu vui chơi, giải trí và thể thao xã Chiềng Xôm, thành phố Sơn La</t>
  </si>
  <si>
    <t>UBND xã Chiềng Xôm</t>
  </si>
  <si>
    <t>Cải tạo, sửa chữa trụ sở UBND phường Chiềng An, thành phố Sơn La</t>
  </si>
  <si>
    <t>Đường vào khu sản xuất phố Mi, phường Chiềng Lề thành phố Sơn La</t>
  </si>
  <si>
    <t>UBND phường Chiềng Lề</t>
  </si>
  <si>
    <t>Trồng cây xanh dọc hành lang giao thông đường Quốc lộ 6, đường Quốc 279D và một số vị trí tại các tuyến đường nội thị, thành phố Sơn La</t>
  </si>
  <si>
    <t>Nhà văn hóa tổ 8 phường Chiềng Lề thành phố Sơn La</t>
  </si>
  <si>
    <t>Cải tạo, sửa chữa nhà làm việc thuộc khu đất thu hồi Công ty cổ phần lương thực Sơn La, thành phố Sơn La</t>
  </si>
  <si>
    <t>Sửa chữa, nâng cấp đường Nguyễn Du, thành phố Sơn La</t>
  </si>
  <si>
    <t>Khu dịch vụ phường Chiềng Cơi, thành phố Sơn La</t>
  </si>
  <si>
    <t>Cải tạo, sửa chữa khuôn viên, phòng làm việc Thành ủy, HĐND-UBND thành phố Sơn La</t>
  </si>
  <si>
    <t>*</t>
  </si>
  <si>
    <t>Để lại phân bổ chi tiết sau</t>
  </si>
  <si>
    <t>NGUỒN THU TIỀN SỬ DỤNG ĐẤT</t>
  </si>
  <si>
    <t xml:space="preserve">Đường Chu Văn An (đường QL6 - Trường đại học Tây Bắc - Nhánh II), thành phố Sơn La </t>
  </si>
  <si>
    <t>UBND thành phố</t>
  </si>
  <si>
    <t>Khu dân cư mới đường Chu Văn An, thành phố Sơn La</t>
  </si>
  <si>
    <t>Hạ tầng khu dân cư lô số 4 (4b,4c), thành phố Sơn La</t>
  </si>
  <si>
    <t>Hạ tầng khu dân cư lô số 6b, thành phố Sơn La</t>
  </si>
  <si>
    <t>Khu dân cư ngã tư Quyết Thắng - Bản Buổn phường Chiềng Cơi, thành phố Sơn La (giai đoạn II)</t>
  </si>
  <si>
    <t>Khu dân cư Sang Luông, thành phố Sơn La</t>
  </si>
  <si>
    <t>Khu tái định cư số 2, phường Tô Hiệu, thành phố Sơn La</t>
  </si>
  <si>
    <t>Xây dựng kết cấu hạ tầng, mở rộng 1,3ha Giảng Lắc (giai đoạn II)</t>
  </si>
  <si>
    <t>Hạ tầng khu dân cư lô số 1A, thành phố Sơn La</t>
  </si>
  <si>
    <t>Hạ tầng khu dân cư lô số 1B, thành phố Sơn La</t>
  </si>
  <si>
    <t>Hạ tầng khu dân cư lô số 1C, thành phố Sơn La</t>
  </si>
  <si>
    <t>Hạ tầng khu dân cư lô số 1D, thành phố Sơn La</t>
  </si>
  <si>
    <t>Hạ tầng khu dân cư lô số 1E, thành phố Sơn La</t>
  </si>
  <si>
    <t>Hạ tầng khu dân cư lô số 1G, thành phố Sơn La</t>
  </si>
  <si>
    <t>Xây dựng hoàn thiện kết cấu hạ tầng kỹ thuật và khu dân cư (tiểu dự án 2) - thuộc dự án Trụ sở các cơ quan chính trị - hành chính thành phố Sơn La</t>
  </si>
  <si>
    <t>Hạ tầng dân cư lô 6c, thành phố Sơn La</t>
  </si>
  <si>
    <t>Trồng cây xanh dọc hành lang giao thông trục đường Lê Duẩn, thành phố Sơn La, tỉnh Sơn La</t>
  </si>
  <si>
    <t>Trường tiểu học Kim Đồng, phường Chiềng Sinh, thành phố Sơn La</t>
  </si>
  <si>
    <t>Mương thoát lũ đoạn từ bản Buổn đến đường Hoàng Quốc Việt, thành phố Sơn La</t>
  </si>
  <si>
    <t>Trụ sở các cơ quan chính trị - hành chính thành phố Sơn La (tiểu dự án 1)</t>
  </si>
  <si>
    <t>Trụ sở công an xã Chiềng Xôm, thành phố Sơn La</t>
  </si>
  <si>
    <t>Nhà văn hóa khu Đồi châu, phường Chiềng Lề, thành phố Sơn La</t>
  </si>
  <si>
    <t>Các tuyến đường nhánh Khu dân cư Đồi Châu</t>
  </si>
  <si>
    <t>Sân lễ hội và nhà văn hóa tổ 3 phường Chiềng Lề</t>
  </si>
  <si>
    <t>Khu tái định cư khu đồi châu phường Chiềng Lề thành phố Sơn La</t>
  </si>
  <si>
    <t>Đường bản Mạy, bản Thẳm phường Chiềng Sinh qua nhà máy Xi măng Chiềng Sinh, thành phố Sơn La</t>
  </si>
  <si>
    <t>Cầu bản Bó, phường Chiềng An, thành phố Sơn La</t>
  </si>
  <si>
    <t>Sửa chữa đường Hoàng Văn Thụ - bản Nam, xã Hua La, thành phố Sơn La</t>
  </si>
  <si>
    <t>Đường Điện lực - Lò Văn Giá, thành Sơn La</t>
  </si>
  <si>
    <t>Điều tra, khảo sát đánh giá, xác định phạm vi khu vực cấm không được ở, sản xuất nông nghiệp thuộc khu vực sạt lở đất tại tổ 10 phường Chiềng Lề, thành phố Sơn La (giai đoạn 1)</t>
  </si>
  <si>
    <t>Chi giao thông, công nghiệp</t>
  </si>
  <si>
    <t>Chi nông nghiệp, lâm nghiệp, thủy lợi, thủy sản</t>
  </si>
  <si>
    <t>DỰ TOÁN CHI CHƯƠNG TRÌNH MỤC TIÊU QUỐC GIA NGÂN SÁCH CẤP HUYỆN VÀ NGÂN SÁCH XÃ NĂM 2019</t>
  </si>
  <si>
    <t>Tên đơn vị (1)</t>
  </si>
  <si>
    <t>Chương trình mục tiêu quốc gia giảm nghèo bền vững</t>
  </si>
  <si>
    <t>Chương trình mục tiêu quốc gia xây dựng nông thôn mới</t>
  </si>
  <si>
    <t>Đầu tư phát triển</t>
  </si>
  <si>
    <t>Kinh phí sự nghiệp</t>
  </si>
  <si>
    <t>Vốn trong nước</t>
  </si>
  <si>
    <t>Vốn ngoài nước</t>
  </si>
  <si>
    <t>1= 2+3</t>
  </si>
  <si>
    <t>2=5+12</t>
  </si>
  <si>
    <t>3=8+15</t>
  </si>
  <si>
    <t>4=5+8</t>
  </si>
  <si>
    <t>5=6+7</t>
  </si>
  <si>
    <t>8=9+10</t>
  </si>
  <si>
    <t>11=12+15</t>
  </si>
  <si>
    <t>12=13+14</t>
  </si>
  <si>
    <t>15=16+17</t>
  </si>
  <si>
    <t>Ghi chú: Nguồn để lại phân bổ chi tiết sau.</t>
  </si>
  <si>
    <t>DỰ TOÁN THU, CHI NGÂN SÁCH ĐỊA PHƯƠNG VÀ SỐ BỔ SUNG CÂN ĐỐI TỪ 
NGÂN SÁCH CẤP TRÊN CHO NGÂN SÁCH CẤP DƯỚI NĂM 2019</t>
  </si>
  <si>
    <t>Thu NSĐP được hưởng theo phân cấp</t>
  </si>
  <si>
    <t>Chia ra</t>
  </si>
  <si>
    <t>Số bổ sung cân đối từ ngân sách cấp trên</t>
  </si>
  <si>
    <t>Số bổ sung thực hiện cải cách tiền lương</t>
  </si>
  <si>
    <t>Tổng chi cân đối NSĐP</t>
  </si>
  <si>
    <t>Thu NSĐP hưởng 100%</t>
  </si>
  <si>
    <t>Thu phân chia</t>
  </si>
  <si>
    <t>Trong đó: Phần NSĐP được hưởng</t>
  </si>
  <si>
    <t>2=3+5</t>
  </si>
  <si>
    <t>9=2+6+7+8</t>
  </si>
  <si>
    <t>DỰ TOÁN CHI NGÂN SÁCH ĐỊA PHƯƠNG TỪNG XÃ NĂM 2019</t>
  </si>
  <si>
    <t>Tổng chi ngân sách địa phương</t>
  </si>
  <si>
    <t>Tổng chi cân đối ngân sách địa phương</t>
  </si>
  <si>
    <t>Chi bổ sung quỹ dự trữ tài chính</t>
  </si>
  <si>
    <t>Chi tạo nguồn điều chỉnh tiền lương</t>
  </si>
  <si>
    <t>Bổ sung vốn đầu tư để thực hiện các chương trình mục tiêu, nhiệm vụ</t>
  </si>
  <si>
    <t>Bổ sung vốn sự nghiệp thực hiện các chế độ, chính sách</t>
  </si>
  <si>
    <t>Bổ sung thực hiện các chương trình mục tiêu quốc gia</t>
  </si>
  <si>
    <t>Chi đầu tư từ nguồn vốn trong nước</t>
  </si>
  <si>
    <t>Chi đầu tư từ nguồn thu XSKT (nếu có)</t>
  </si>
  <si>
    <t>Chi giáo dục, đào tạo và dạy nghề</t>
  </si>
  <si>
    <t>1=2+15 +19</t>
  </si>
  <si>
    <t>2=3+9+ 12+13+14</t>
  </si>
  <si>
    <t>3=6+7+8</t>
  </si>
  <si>
    <t>15=16+ 17+18</t>
  </si>
  <si>
    <t>DANH MỤC CÁC CHƯƠNG TRÌNH, DỰ ÁN SỬ DỤNG VỐN NGÂN SÁCH NHÀ NƯỚC NĂM 2018</t>
  </si>
  <si>
    <t>Danh mục dự án</t>
  </si>
  <si>
    <t>Địa điểm xây dựng</t>
  </si>
  <si>
    <t>Năng lực thiết kế</t>
  </si>
  <si>
    <t>Thời gian khởi công - hoàn thành</t>
  </si>
  <si>
    <t>Quyết định đầu tư</t>
  </si>
  <si>
    <t>Giá trị khối lượng thực hiện từ khởi công đến 31/12/2018</t>
  </si>
  <si>
    <t>Lũy kế vốn đã bố trí đến 31/12/2018</t>
  </si>
  <si>
    <t>Kế hoạch vốn năm 2019</t>
  </si>
  <si>
    <t>Số Quyết định, ngày, tháng, năm ban hành</t>
  </si>
  <si>
    <t>Tổng mức đầu tư được duyệt</t>
  </si>
  <si>
    <t>Chia theo nguồn vốn</t>
  </si>
  <si>
    <t>Ngoài nước</t>
  </si>
  <si>
    <t>Ngân sách cấp tỉnh</t>
  </si>
  <si>
    <t>TỔNG CỘNG:</t>
  </si>
  <si>
    <t>GIÁO DỤC-ĐÀO TẠO</t>
  </si>
  <si>
    <t>2 tầng 8 phòng</t>
  </si>
  <si>
    <t>2016-2017</t>
  </si>
  <si>
    <t>2970-31/10/2016</t>
  </si>
  <si>
    <t>03 tầng 12 phòng</t>
  </si>
  <si>
    <t>2018-2019</t>
  </si>
  <si>
    <t>1918-02/8/2018</t>
  </si>
  <si>
    <t>02 tầng 06 phòng</t>
  </si>
  <si>
    <t>2018-2020</t>
  </si>
  <si>
    <t>1972-09/8/2018</t>
  </si>
  <si>
    <t>02 nhà 3 tầng và các HMPT</t>
  </si>
  <si>
    <t xml:space="preserve"> 2016-2018 </t>
  </si>
  <si>
    <t>2976 - 31/10/2016</t>
  </si>
  <si>
    <t>01 tầng 04  phòng</t>
  </si>
  <si>
    <t>1106-22/5/2018</t>
  </si>
  <si>
    <t>2953-31/10/2016</t>
  </si>
  <si>
    <t>Y TẾ</t>
  </si>
  <si>
    <t>02 tầng</t>
  </si>
  <si>
    <t>2015-2018</t>
  </si>
  <si>
    <t>2974-31/10/2016</t>
  </si>
  <si>
    <t>VĂN HÓA THÔNG TIN</t>
  </si>
  <si>
    <t>2985-31/10/2016</t>
  </si>
  <si>
    <t>3089- 29/10/2018</t>
  </si>
  <si>
    <t>2017-2019</t>
  </si>
  <si>
    <t>2766-
21/10/2017</t>
  </si>
  <si>
    <t>Cải tạo, sửa chữa</t>
  </si>
  <si>
    <t>2017-2018</t>
  </si>
  <si>
    <t>2764 - 31/10/2017</t>
  </si>
  <si>
    <t>2018 - 2019</t>
  </si>
  <si>
    <t>3186- 31/10/2018</t>
  </si>
  <si>
    <t>HOẠT ĐỘNG KINH TẾ</t>
  </si>
  <si>
    <t>UBND Thành phố</t>
  </si>
  <si>
    <t>Chiều dài tuyến 7,88km</t>
  </si>
  <si>
    <t>2634 - 10/10/2017</t>
  </si>
  <si>
    <t>16,5ha</t>
  </si>
  <si>
    <t>2013-2018</t>
  </si>
  <si>
    <t>1603 - 01/8/2013
688-28/3/2017</t>
  </si>
  <si>
    <t>12,8ha</t>
  </si>
  <si>
    <t>2017-2020</t>
  </si>
  <si>
    <t>2759 - 31/10/2017</t>
  </si>
  <si>
    <t xml:space="preserve">Quyết Thắng </t>
  </si>
  <si>
    <t>1,3ha</t>
  </si>
  <si>
    <t>2968-31/10/2016</t>
  </si>
  <si>
    <t xml:space="preserve">HTKT </t>
  </si>
  <si>
    <t>706-06/4/2018</t>
  </si>
  <si>
    <t>112,86m</t>
  </si>
  <si>
    <t>607-27/3/2018</t>
  </si>
  <si>
    <t>CT,SC Trung tâm VHTT TP thành chợ; xây dựng mới 1 đơn nguyên nhà chợ</t>
  </si>
  <si>
    <t>2016-2018</t>
  </si>
  <si>
    <t>980 - 08/5/2017</t>
  </si>
  <si>
    <t>1,02km</t>
  </si>
  <si>
    <t>608-27/3/2018</t>
  </si>
  <si>
    <t>Quyết Thắng, Chiềng An</t>
  </si>
  <si>
    <t>Cấp IV</t>
  </si>
  <si>
    <t>883-20/4/2018</t>
  </si>
  <si>
    <t>L=150m; Bn=3m; rãnh thoát nước</t>
  </si>
  <si>
    <t>2863- 28/9/2018</t>
  </si>
  <si>
    <t>Hạ tầng dân cư lố 6c, thành phố Sơn La</t>
  </si>
  <si>
    <t>1,98ha; san nền; thoát nước; điện, nước sinh hoạt</t>
  </si>
  <si>
    <t>3218- 31/10/2018</t>
  </si>
  <si>
    <t>Hạ tầng khu dân cư lố số 1A, thành phố Sơn La</t>
  </si>
  <si>
    <t>HTKT cấp III</t>
  </si>
  <si>
    <t>739-09/4/2018</t>
  </si>
  <si>
    <t>Hạ tầng khu dân cư lố số 1B, thành phố Sơn La</t>
  </si>
  <si>
    <t>752-10/4/2018</t>
  </si>
  <si>
    <t>Hạ tầng khu dân cư lố số 1C, thành phố Sơn La</t>
  </si>
  <si>
    <t>740-09/4/2018</t>
  </si>
  <si>
    <t>Hạ tầng khu dân cư lố số 1D, thành phố Sơn La</t>
  </si>
  <si>
    <t>738-09/4/2018</t>
  </si>
  <si>
    <t>Hạ tầng khu dân cư lố số 1E, thành phố Sơn La</t>
  </si>
  <si>
    <t>753-10/4/2018</t>
  </si>
  <si>
    <t>Hạ tầng khu dân cư lố số 1G, thành phố Sơn La</t>
  </si>
  <si>
    <t>741-09/4/2018</t>
  </si>
  <si>
    <t>Tô Hiệu, Chiềng Lề</t>
  </si>
  <si>
    <t>6,318ha</t>
  </si>
  <si>
    <t>546-23/3/2017</t>
  </si>
  <si>
    <t>3,57ha</t>
  </si>
  <si>
    <t>628-03/4/2017</t>
  </si>
  <si>
    <t>C.Ngần</t>
  </si>
  <si>
    <t>0,56 ha</t>
  </si>
  <si>
    <t>1179 - 30/5/2018</t>
  </si>
  <si>
    <t>6,78km</t>
  </si>
  <si>
    <t>648-05/4/2018</t>
  </si>
  <si>
    <t>2981-31/10/2016</t>
  </si>
  <si>
    <t>5,5ha</t>
  </si>
  <si>
    <t>2763-31/10/2017</t>
  </si>
  <si>
    <t>1,12ha</t>
  </si>
  <si>
    <t>2167-31/8/2017</t>
  </si>
  <si>
    <t>3219- 31/10/2018</t>
  </si>
  <si>
    <t>1,1ha</t>
  </si>
  <si>
    <t>2762-31/10/2017</t>
  </si>
  <si>
    <t>Quyết Thắng, Chiềng Cơi</t>
  </si>
  <si>
    <t>674,4m</t>
  </si>
  <si>
    <t>2757-31/10/2017</t>
  </si>
  <si>
    <t>4,7km</t>
  </si>
  <si>
    <t>631-29/3/2018</t>
  </si>
  <si>
    <t>Cải tạo, nâng cấp 300m đường, 600m rãnh, giải nhựa áp phan</t>
  </si>
  <si>
    <t>3221- 31/10/2018</t>
  </si>
  <si>
    <t>TPSL</t>
  </si>
  <si>
    <t>Khoảng 1.200 cây Lát</t>
  </si>
  <si>
    <t>3154- 30/10/2018</t>
  </si>
  <si>
    <t>TP Sơn La</t>
  </si>
  <si>
    <t>Chỉnh trang một số tuyến đường, khu vực trên địa bàn thành phố; điện chiếu sáng trang trí cầu Nậm La</t>
  </si>
  <si>
    <t>2730 - 30/10/2017</t>
  </si>
  <si>
    <t>Khảo sát diện tích 10ha</t>
  </si>
  <si>
    <t>1342- 15/6/2018</t>
  </si>
  <si>
    <t>UBND Phường Chiềng Lề</t>
  </si>
  <si>
    <t xml:space="preserve"> Đường giao thông chiều dài 393 m; hệ thống thoát nước mưa, nước thải</t>
  </si>
  <si>
    <t>2765 - 31/10/2017</t>
  </si>
  <si>
    <t>Khoảng 2km</t>
  </si>
  <si>
    <t>3099- 24/10/2018</t>
  </si>
  <si>
    <t>Đường giao thông nội bộ, hệ thống cấp điện, nước</t>
  </si>
  <si>
    <t>2986-
31/10/2016</t>
  </si>
  <si>
    <t>Kè, tường chắn BTXM; hộ lan; hệ thống thoát nước sau tường</t>
  </si>
  <si>
    <t>3068- 10/11/2016; 1626- 16/7/2018</t>
  </si>
  <si>
    <t>VII</t>
  </si>
  <si>
    <t>Khoảng 1km; đường giao thông loại A</t>
  </si>
  <si>
    <t>2684 - 25/10/2017</t>
  </si>
  <si>
    <t>E</t>
  </si>
  <si>
    <t>QUẢN LÝ NHÀ NƯỚC</t>
  </si>
  <si>
    <t>2758 - 31/10/2017</t>
  </si>
  <si>
    <t>01 tầng và HMPT</t>
  </si>
  <si>
    <t>732-09/4/2018</t>
  </si>
  <si>
    <t>3159- 30/10/2018</t>
  </si>
  <si>
    <t>CTSC 10 gian nhà kho và phòng bảo vệ</t>
  </si>
  <si>
    <t>2018 - 2020</t>
  </si>
  <si>
    <t>3220- 31/10/2018</t>
  </si>
  <si>
    <t>C.Lề</t>
  </si>
  <si>
    <t xml:space="preserve">03 tầng </t>
  </si>
  <si>
    <t>2975- 31/10/2016;3143- 26/10/2018</t>
  </si>
  <si>
    <t>Nhà làm việc 2 tầng 6 phòng</t>
  </si>
  <si>
    <t>1536 - 27/6/2017</t>
  </si>
  <si>
    <t>CTSC nhà làm việc 2 tầng 10 phòng và hạng mục phụ trợ</t>
  </si>
  <si>
    <t>3230- 31/10/2018</t>
  </si>
  <si>
    <t>G</t>
  </si>
  <si>
    <t>CHƯA PHÂN BỔ CHI TIẾT</t>
  </si>
  <si>
    <r>
      <t xml:space="preserve">Tổng số </t>
    </r>
    <r>
      <rPr>
        <sz val="7"/>
        <rFont val="Times New Roman"/>
        <family val="1"/>
      </rPr>
      <t>(tất cả các nguồn vốn)</t>
    </r>
  </si>
  <si>
    <t>Biểu mẫu số 30 - Nghị định 31 - Trang 1/2</t>
  </si>
  <si>
    <t>Đơn vị tính: Triệu đồng</t>
  </si>
  <si>
    <t>Biểu mẫu số 32 - Nghị định 31 - Trang 1/1</t>
  </si>
  <si>
    <t>Biểu mẫu số 33 - Nghị định 31 - Trang 1/1</t>
  </si>
  <si>
    <t>Biểu mẫu số 34 - Nghị định 31 - Trang 1/2</t>
  </si>
  <si>
    <t>Chi đầu tư và hỗ trợ vốn cho các doanh nghiệp cung cấp sản phẩm, dịch vụ công ích do Nhà nước đặt hàng, các tổ chức kinh tế</t>
  </si>
  <si>
    <t>Biểu mẫu số 35 - Nghị định 31 - Trang 1/11</t>
  </si>
  <si>
    <r>
      <t xml:space="preserve">Chi đầu tư phát triển </t>
    </r>
    <r>
      <rPr>
        <sz val="11"/>
        <rFont val="Times New Roman"/>
        <family val="1"/>
      </rPr>
      <t>(Không kể CT MTQG)</t>
    </r>
  </si>
  <si>
    <r>
      <t xml:space="preserve">Chi thường xuyên </t>
    </r>
    <r>
      <rPr>
        <sz val="11"/>
        <rFont val="Times New Roman"/>
        <family val="1"/>
      </rPr>
      <t>(Không kể CT MTQG)</t>
    </r>
  </si>
  <si>
    <t>TỔNG CHI NGÂN SÁCH</t>
  </si>
  <si>
    <t>Kinh phí hỗ trợ phát triển sản xuất, chế biến, tiêu thụ nông sản thực phẩm an toàn theo Nghị quyết số 76/2018/NQ-HĐND của HĐND tỉnh</t>
  </si>
  <si>
    <t xml:space="preserve">Kinh phí thực hiện Nghị quyết số 77/2018/NQ-HĐND của HĐND tỉnh </t>
  </si>
  <si>
    <t>Kinh phí thực hiện các nhiệm vụ chỉnh trang đô thị trên địa bàn thành phố năm 2019</t>
  </si>
  <si>
    <t>Kinh phí thực hiện chính sách khuyến học theo Nghị quyết số 82/2014/NQ-HĐND, Nghị quyết số 21/2016/NQ-HĐND</t>
  </si>
  <si>
    <t>Kinh phí tổ chức thăm hỏi người có uy tín theo Quyết định số 12/2018/QĐ-TTg của Thủ tướng Chính phủ (Dự toán đã phân bổ cho các xã phường; phần còn lại giao về phòng Dân tộc)</t>
  </si>
  <si>
    <t>Văn phòng HĐND - UBND</t>
  </si>
  <si>
    <t>DỰ TOÁN CHI ĐẦU TƯ PHÁT TRIỂN CỦA NGÂN SÁCH CẤP HUYỆN CHO TỪNG CƠ QUAN, TỔ CHỨC THEO LĨNH VỰC NĂM 2019</t>
  </si>
  <si>
    <t>UBND 
phường Chiềng An</t>
  </si>
  <si>
    <t>Ban QLDA 
ĐTXD TP</t>
  </si>
  <si>
    <t xml:space="preserve">Phòng Quản lý 
đô thị </t>
  </si>
  <si>
    <t>UBND 
phường Tô Hiệu</t>
  </si>
  <si>
    <t>UBND 
xã Chiềng Xôm</t>
  </si>
  <si>
    <t>UBND 
phường Chiềng Lề</t>
  </si>
  <si>
    <t>UBND 
thành phố</t>
  </si>
  <si>
    <t>UBND
phường Chiềng Lề</t>
  </si>
  <si>
    <t>Biểu mẫu số 36 - Nghị định 31 - Trang 1/5</t>
  </si>
  <si>
    <t>DỰ TOÁN CHI THƯỜNG XUYÊN CỦA NGÂN SÁCH CẤP HUYỆN CHO TỪNG CƠ QUAN, TỔ CHỨC THEO LĨNH VỰC NĂM 2019</t>
  </si>
  <si>
    <t>Biểu mẫu số 37 - Nghị định 31 - Trang 1/9</t>
  </si>
  <si>
    <t>Kinh phí chương trình phát triển đô thị thành phố Sơn La giai đoạn 2016 - 2020, tầm nhìn đến năm 2030</t>
  </si>
  <si>
    <t>Hỗ trợ để duy trì bữa ăn trưa cho trẻ 3, 4, 5 tuổi theo Nghị định số 06/2018/NĐ-CP của Chính phủ</t>
  </si>
  <si>
    <t>Kinh phí chính sách miễn, giảm học phí và hỗ trợ chi phí học tập theo Nghị định số 86/2015/NĐ-CP</t>
  </si>
  <si>
    <t>Biểu mẫu số 38 - Nghị định 31 - Trang 1/1</t>
  </si>
  <si>
    <t>Biểu mẫu số 39 - Nghị định 31 - Trang 1/1</t>
  </si>
  <si>
    <t>Biểu mẫu số 41 - Nghị định 31 - Trang 1/1</t>
  </si>
  <si>
    <t>Đơn vị: Triệu đồng</t>
  </si>
  <si>
    <t>Xây mới nhà 3 tầng; nâng cấp 2 nhà 
cấp IV</t>
  </si>
  <si>
    <r>
      <t>Xây mới nhà văn hóa 435m</t>
    </r>
    <r>
      <rPr>
        <vertAlign val="superscript"/>
        <sz val="7"/>
        <rFont val="Times New Roman"/>
        <family val="1"/>
      </rPr>
      <t>2</t>
    </r>
  </si>
  <si>
    <r>
      <t>Nhà văn hóa có diện tích 260m</t>
    </r>
    <r>
      <rPr>
        <vertAlign val="superscript"/>
        <sz val="7"/>
        <rFont val="Times New Roman"/>
        <family val="1"/>
      </rPr>
      <t>2</t>
    </r>
    <r>
      <rPr>
        <sz val="7"/>
        <rFont val="Times New Roman"/>
        <family val="1"/>
      </rPr>
      <t xml:space="preserve"> và các hạng mục phụ trợ</t>
    </r>
  </si>
  <si>
    <r>
      <t>Sân lễ hội S=1.666m</t>
    </r>
    <r>
      <rPr>
        <vertAlign val="superscript"/>
        <sz val="7"/>
        <rFont val="Times New Roman"/>
        <family val="1"/>
      </rPr>
      <t>2</t>
    </r>
    <r>
      <rPr>
        <sz val="7"/>
        <rFont val="Times New Roman"/>
        <family val="1"/>
      </rPr>
      <t>; nhà văn hóa S=165m</t>
    </r>
    <r>
      <rPr>
        <vertAlign val="superscript"/>
        <sz val="7"/>
        <rFont val="Times New Roman"/>
        <family val="1"/>
      </rPr>
      <t>2</t>
    </r>
  </si>
  <si>
    <r>
      <t>738,4m</t>
    </r>
    <r>
      <rPr>
        <vertAlign val="superscript"/>
        <sz val="7"/>
        <rFont val="Times New Roman"/>
        <family val="1"/>
      </rPr>
      <t>2</t>
    </r>
  </si>
  <si>
    <r>
      <t>Xây dựng khu dịch vụ 1.360m</t>
    </r>
    <r>
      <rPr>
        <vertAlign val="superscript"/>
        <sz val="7"/>
        <rFont val="Times New Roman"/>
        <family val="1"/>
      </rPr>
      <t>2</t>
    </r>
  </si>
  <si>
    <t>Biểu mẫu số 46 - Nghị định 31 - Trang 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</si>
</sst>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
    <numFmt numFmtId="166" formatCode="#,##0.0_);\(#,##0.0\)"/>
  </numFmts>
  <fonts count="42" x14ac:knownFonts="1">
    <font>
      <sz val="11"/>
      <color theme="1"/>
      <name val="Calibri"/>
      <family val="2"/>
      <scheme val="minor"/>
    </font>
    <font>
      <i/>
      <sz val="10"/>
      <name val="Times New Roman"/>
      <family val="1"/>
    </font>
    <font>
      <b/>
      <sz val="12"/>
      <name val="Times New Roman"/>
      <family val="1"/>
    </font>
    <font>
      <sz val="11"/>
      <name val="Times New Roman"/>
      <family val="1"/>
    </font>
    <font>
      <i/>
      <sz val="12"/>
      <name val="Times New Roman"/>
      <family val="1"/>
    </font>
    <font>
      <i/>
      <sz val="11"/>
      <name val="Times New Roman"/>
      <family val="1"/>
    </font>
    <font>
      <sz val="10"/>
      <name val="Times New Roman"/>
      <family val="1"/>
    </font>
    <font>
      <sz val="16"/>
      <name val="Times New Roman"/>
      <family val="1"/>
    </font>
    <font>
      <sz val="12"/>
      <name val="Times New Roman"/>
      <family val="1"/>
    </font>
    <font>
      <sz val="11"/>
      <color theme="1"/>
      <name val="Calibri"/>
      <family val="2"/>
      <scheme val="minor"/>
    </font>
    <font>
      <i/>
      <sz val="12"/>
      <color theme="1"/>
      <name val="Times New Roman"/>
      <family val="1"/>
    </font>
    <font>
      <i/>
      <sz val="10"/>
      <color theme="1"/>
      <name val="Times New Roman"/>
      <family val="1"/>
    </font>
    <font>
      <sz val="9"/>
      <color theme="1"/>
      <name val="Times New Roman"/>
      <family val="1"/>
    </font>
    <font>
      <i/>
      <sz val="11"/>
      <color theme="1"/>
      <name val="Times New Roman"/>
      <family val="1"/>
    </font>
    <font>
      <b/>
      <sz val="10"/>
      <color rgb="FF000000"/>
      <name val="Times New Roman"/>
      <family val="1"/>
    </font>
    <font>
      <b/>
      <i/>
      <sz val="10"/>
      <color rgb="FF000000"/>
      <name val="Times New Roman"/>
      <family val="1"/>
    </font>
    <font>
      <sz val="10"/>
      <color rgb="FF000000"/>
      <name val="Times New Roman"/>
      <family val="1"/>
    </font>
    <font>
      <b/>
      <sz val="11"/>
      <name val="Times New Roman"/>
      <family val="1"/>
    </font>
    <font>
      <b/>
      <sz val="9"/>
      <name val="Times New Roman"/>
      <family val="1"/>
    </font>
    <font>
      <i/>
      <sz val="9"/>
      <name val="Times New Roman"/>
      <family val="1"/>
    </font>
    <font>
      <sz val="9"/>
      <name val="Times New Roman"/>
      <family val="1"/>
    </font>
    <font>
      <b/>
      <sz val="7"/>
      <name val="Times New Roman"/>
      <family val="1"/>
    </font>
    <font>
      <sz val="7"/>
      <name val="Times New Roman"/>
      <family val="1"/>
    </font>
    <font>
      <b/>
      <i/>
      <sz val="10"/>
      <color theme="1"/>
      <name val="Times New Roman"/>
      <family val="1"/>
    </font>
    <font>
      <sz val="11"/>
      <color theme="1"/>
      <name val="Times New Roman"/>
      <family val="1"/>
    </font>
    <font>
      <b/>
      <sz val="11"/>
      <color theme="1"/>
      <name val="Times New Roman"/>
      <family val="1"/>
    </font>
    <font>
      <sz val="10"/>
      <color theme="1"/>
      <name val="Times New Roman"/>
      <family val="1"/>
    </font>
    <font>
      <b/>
      <sz val="14"/>
      <name val="Times New Roman"/>
      <family val="1"/>
    </font>
    <font>
      <i/>
      <sz val="13"/>
      <name val="Times New Roman"/>
      <family val="1"/>
    </font>
    <font>
      <b/>
      <i/>
      <sz val="11"/>
      <name val="Times New Roman"/>
      <family val="1"/>
    </font>
    <font>
      <b/>
      <i/>
      <sz val="12"/>
      <name val="Times New Roman"/>
      <family val="1"/>
    </font>
    <font>
      <b/>
      <sz val="14"/>
      <color theme="1"/>
      <name val="Times New Roman"/>
      <family val="1"/>
    </font>
    <font>
      <b/>
      <sz val="10"/>
      <color theme="1"/>
      <name val="Times New Roman"/>
      <family val="1"/>
    </font>
    <font>
      <i/>
      <sz val="13"/>
      <color theme="1"/>
      <name val="Times New Roman"/>
      <family val="1"/>
    </font>
    <font>
      <b/>
      <i/>
      <sz val="9"/>
      <name val="Times New Roman"/>
      <family val="1"/>
    </font>
    <font>
      <b/>
      <sz val="9"/>
      <color rgb="FF000000"/>
      <name val="Times New Roman"/>
      <family val="1"/>
    </font>
    <font>
      <b/>
      <i/>
      <sz val="9"/>
      <color rgb="FF000000"/>
      <name val="Times New Roman"/>
      <family val="1"/>
    </font>
    <font>
      <sz val="9"/>
      <color rgb="FF000000"/>
      <name val="Times New Roman"/>
      <family val="1"/>
    </font>
    <font>
      <b/>
      <sz val="12"/>
      <color rgb="FF000000"/>
      <name val="Times New Roman"/>
      <family val="1"/>
    </font>
    <font>
      <b/>
      <i/>
      <sz val="12"/>
      <color rgb="FF000000"/>
      <name val="Times New Roman"/>
      <family val="1"/>
    </font>
    <font>
      <sz val="12"/>
      <color rgb="FF000000"/>
      <name val="Times New Roman"/>
      <family val="1"/>
    </font>
    <font>
      <vertAlign val="superscript"/>
      <sz val="7"/>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9" fillId="0" borderId="0" applyFont="0" applyFill="0" applyBorder="0" applyAlignment="0" applyProtection="0"/>
  </cellStyleXfs>
  <cellXfs count="173">
    <xf numFmtId="0" fontId="0" fillId="0" borderId="0" xfId="0"/>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vertical="center"/>
    </xf>
    <xf numFmtId="165" fontId="5" fillId="0" borderId="0" xfId="0" applyNumberFormat="1" applyFont="1" applyFill="1" applyBorder="1" applyAlignment="1">
      <alignment vertical="center"/>
    </xf>
    <xf numFmtId="0" fontId="7" fillId="0" borderId="0" xfId="0" applyFont="1" applyFill="1" applyBorder="1" applyAlignment="1">
      <alignment vertical="center"/>
    </xf>
    <xf numFmtId="164" fontId="3" fillId="0" borderId="0" xfId="0" applyNumberFormat="1" applyFont="1" applyFill="1" applyBorder="1" applyAlignment="1">
      <alignment vertical="center"/>
    </xf>
    <xf numFmtId="3" fontId="3" fillId="0" borderId="0" xfId="0" applyNumberFormat="1" applyFont="1" applyFill="1" applyBorder="1" applyAlignment="1">
      <alignment vertical="center"/>
    </xf>
    <xf numFmtId="43" fontId="3" fillId="0" borderId="0" xfId="1" applyFont="1" applyFill="1" applyBorder="1" applyAlignment="1">
      <alignment vertical="center"/>
    </xf>
    <xf numFmtId="0" fontId="11" fillId="0" borderId="0" xfId="0" applyFont="1" applyFill="1" applyAlignment="1">
      <alignment horizontal="center" vertical="center"/>
    </xf>
    <xf numFmtId="0" fontId="11" fillId="0" borderId="0" xfId="0" applyFont="1" applyFill="1" applyAlignment="1">
      <alignment vertical="center"/>
    </xf>
    <xf numFmtId="164" fontId="11" fillId="0" borderId="0" xfId="0" applyNumberFormat="1" applyFont="1" applyFill="1" applyAlignment="1">
      <alignment vertical="center"/>
    </xf>
    <xf numFmtId="0" fontId="13" fillId="0" borderId="0" xfId="0" applyFont="1" applyFill="1" applyBorder="1" applyAlignment="1">
      <alignment vertical="center"/>
    </xf>
    <xf numFmtId="165" fontId="1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0" xfId="0" applyFont="1" applyBorder="1" applyAlignment="1">
      <alignment vertical="center"/>
    </xf>
    <xf numFmtId="0" fontId="19" fillId="0" borderId="0" xfId="0" applyFont="1" applyFill="1" applyBorder="1" applyAlignment="1">
      <alignment vertical="center"/>
    </xf>
    <xf numFmtId="164" fontId="1" fillId="0" borderId="0" xfId="0" applyNumberFormat="1" applyFont="1" applyFill="1" applyBorder="1" applyAlignment="1">
      <alignment vertical="center"/>
    </xf>
    <xf numFmtId="0" fontId="1" fillId="0" borderId="0" xfId="0" applyFont="1" applyFill="1" applyBorder="1" applyAlignment="1">
      <alignment vertical="center"/>
    </xf>
    <xf numFmtId="164" fontId="1" fillId="0" borderId="0" xfId="0" applyNumberFormat="1" applyFont="1" applyFill="1" applyBorder="1" applyAlignment="1">
      <alignment horizontal="right" vertical="center"/>
    </xf>
    <xf numFmtId="0" fontId="21" fillId="0" borderId="1" xfId="0" applyFont="1" applyFill="1" applyBorder="1" applyAlignment="1">
      <alignment horizontal="center" vertical="center" wrapText="1"/>
    </xf>
    <xf numFmtId="0" fontId="11" fillId="0" borderId="0" xfId="0" applyFont="1" applyFill="1" applyBorder="1" applyAlignment="1">
      <alignment vertical="center"/>
    </xf>
    <xf numFmtId="3" fontId="11" fillId="0" borderId="0"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0" fontId="24" fillId="0" borderId="0" xfId="0" applyFont="1" applyFill="1" applyBorder="1" applyAlignment="1">
      <alignment vertical="center"/>
    </xf>
    <xf numFmtId="3" fontId="24" fillId="0" borderId="0" xfId="0" applyNumberFormat="1" applyFont="1" applyFill="1" applyBorder="1" applyAlignment="1">
      <alignment horizontal="right" vertical="center"/>
    </xf>
    <xf numFmtId="3" fontId="25" fillId="0" borderId="0" xfId="0" applyNumberFormat="1" applyFont="1" applyFill="1" applyBorder="1" applyAlignment="1">
      <alignment horizontal="right" vertical="center"/>
    </xf>
    <xf numFmtId="0" fontId="26" fillId="0" borderId="0" xfId="0" applyFont="1" applyFill="1" applyBorder="1" applyAlignment="1">
      <alignment vertical="center"/>
    </xf>
    <xf numFmtId="164" fontId="26" fillId="0" borderId="0" xfId="0" applyNumberFormat="1" applyFont="1" applyFill="1" applyBorder="1" applyAlignment="1">
      <alignment vertical="center"/>
    </xf>
    <xf numFmtId="164" fontId="11" fillId="0" borderId="0" xfId="0" applyNumberFormat="1" applyFont="1" applyFill="1" applyBorder="1" applyAlignment="1">
      <alignment horizontal="right" vertical="center"/>
    </xf>
    <xf numFmtId="0" fontId="6" fillId="0" borderId="0" xfId="0" applyFont="1" applyFill="1" applyAlignment="1">
      <alignment vertical="center"/>
    </xf>
    <xf numFmtId="49" fontId="6" fillId="0" borderId="0" xfId="0" applyNumberFormat="1" applyFont="1" applyFill="1" applyAlignment="1">
      <alignment horizontal="center" vertical="center"/>
    </xf>
    <xf numFmtId="3" fontId="6" fillId="0" borderId="0" xfId="0" applyNumberFormat="1" applyFont="1" applyFill="1" applyAlignment="1">
      <alignment vertical="center"/>
    </xf>
    <xf numFmtId="49" fontId="21" fillId="0" borderId="1" xfId="0" applyNumberFormat="1" applyFont="1" applyFill="1" applyBorder="1" applyAlignment="1">
      <alignment horizontal="center" vertical="center" wrapText="1"/>
    </xf>
    <xf numFmtId="3" fontId="21" fillId="0" borderId="1" xfId="0" applyNumberFormat="1" applyFont="1" applyFill="1" applyBorder="1" applyAlignment="1">
      <alignment horizontal="center" vertical="center" wrapText="1"/>
    </xf>
    <xf numFmtId="3" fontId="22" fillId="0" borderId="1" xfId="0" applyNumberFormat="1" applyFont="1" applyFill="1" applyBorder="1" applyAlignment="1">
      <alignment horizontal="center" vertical="center" wrapText="1"/>
    </xf>
    <xf numFmtId="164" fontId="1" fillId="0" borderId="2" xfId="0" applyNumberFormat="1" applyFont="1" applyFill="1" applyBorder="1" applyAlignment="1">
      <alignment horizontal="right" vertical="center"/>
    </xf>
    <xf numFmtId="0" fontId="4" fillId="0" borderId="0" xfId="0" applyFont="1" applyFill="1" applyBorder="1" applyAlignment="1">
      <alignment horizontal="center" vertical="center"/>
    </xf>
    <xf numFmtId="0" fontId="14" fillId="0" borderId="1" xfId="0" applyFont="1" applyFill="1" applyBorder="1" applyAlignment="1">
      <alignment horizontal="center" vertical="center" wrapText="1"/>
    </xf>
    <xf numFmtId="0" fontId="10" fillId="0" borderId="0" xfId="0" applyFont="1" applyFill="1" applyBorder="1" applyAlignment="1">
      <alignment horizontal="center" vertical="center"/>
    </xf>
    <xf numFmtId="164" fontId="11" fillId="0" borderId="0" xfId="0" applyNumberFormat="1" applyFont="1" applyFill="1" applyBorder="1" applyAlignment="1">
      <alignment horizontal="right" vertical="center"/>
    </xf>
    <xf numFmtId="3"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7" fillId="0" borderId="0" xfId="0" applyFont="1" applyFill="1" applyBorder="1" applyAlignment="1">
      <alignment horizontal="center" vertical="center"/>
    </xf>
    <xf numFmtId="0" fontId="28" fillId="0" borderId="0" xfId="0" applyFont="1" applyFill="1" applyBorder="1" applyAlignment="1">
      <alignment horizontal="center" vertical="center"/>
    </xf>
    <xf numFmtId="164" fontId="4" fillId="0" borderId="2" xfId="0" applyNumberFormat="1" applyFont="1" applyFill="1" applyBorder="1" applyAlignment="1">
      <alignment horizontal="right" vertical="center"/>
    </xf>
    <xf numFmtId="0" fontId="17" fillId="0" borderId="1" xfId="0"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165" fontId="29"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164" fontId="8" fillId="0" borderId="1" xfId="0" applyNumberFormat="1" applyFont="1" applyFill="1" applyBorder="1" applyAlignment="1">
      <alignment vertical="center" wrapText="1"/>
    </xf>
    <xf numFmtId="164" fontId="2"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31" fillId="0" borderId="0" xfId="0" applyFont="1" applyAlignment="1">
      <alignment horizontal="center"/>
    </xf>
    <xf numFmtId="0" fontId="31" fillId="0" borderId="0" xfId="0" applyFont="1" applyFill="1" applyAlignment="1">
      <alignment horizontal="center" vertical="center"/>
    </xf>
    <xf numFmtId="0" fontId="33" fillId="0" borderId="0" xfId="0" applyFont="1" applyFill="1" applyAlignment="1">
      <alignment horizontal="center" vertical="center"/>
    </xf>
    <xf numFmtId="164" fontId="10" fillId="0" borderId="2" xfId="0" applyNumberFormat="1" applyFont="1" applyFill="1" applyBorder="1" applyAlignment="1">
      <alignment horizontal="right" vertical="center"/>
    </xf>
    <xf numFmtId="0" fontId="12" fillId="0" borderId="1" xfId="0" applyFont="1" applyFill="1" applyBorder="1" applyAlignment="1">
      <alignment vertical="center"/>
    </xf>
    <xf numFmtId="164" fontId="12" fillId="0" borderId="1" xfId="0" applyNumberFormat="1" applyFont="1" applyFill="1" applyBorder="1" applyAlignment="1">
      <alignment horizontal="right" vertical="center"/>
    </xf>
    <xf numFmtId="0" fontId="32" fillId="0" borderId="1" xfId="0" applyFont="1" applyFill="1" applyBorder="1" applyAlignment="1">
      <alignment horizontal="center" vertical="center" wrapText="1"/>
    </xf>
    <xf numFmtId="164" fontId="32" fillId="0" borderId="1" xfId="0" applyNumberFormat="1" applyFont="1" applyFill="1" applyBorder="1" applyAlignment="1">
      <alignment horizontal="center" vertical="center" wrapText="1"/>
    </xf>
    <xf numFmtId="164" fontId="32" fillId="0" borderId="1" xfId="0" applyNumberFormat="1" applyFont="1" applyFill="1" applyBorder="1" applyAlignment="1">
      <alignment horizontal="center" vertical="center"/>
    </xf>
    <xf numFmtId="164" fontId="32" fillId="0" borderId="1" xfId="0" applyNumberFormat="1" applyFont="1" applyFill="1" applyBorder="1" applyAlignment="1">
      <alignment horizontal="center" vertical="center" wrapText="1"/>
    </xf>
    <xf numFmtId="165" fontId="23" fillId="0" borderId="1" xfId="0" applyNumberFormat="1" applyFont="1" applyFill="1" applyBorder="1" applyAlignment="1">
      <alignment horizontal="center" vertical="center"/>
    </xf>
    <xf numFmtId="0" fontId="32" fillId="0" borderId="1" xfId="0" applyFont="1" applyFill="1" applyBorder="1" applyAlignment="1">
      <alignment horizontal="center" vertical="center"/>
    </xf>
    <xf numFmtId="164" fontId="32" fillId="0" borderId="1" xfId="0" applyNumberFormat="1" applyFont="1" applyFill="1" applyBorder="1" applyAlignment="1">
      <alignment horizontal="right" vertical="center"/>
    </xf>
    <xf numFmtId="0" fontId="32" fillId="0" borderId="1" xfId="0" applyFont="1" applyFill="1" applyBorder="1" applyAlignment="1">
      <alignment vertical="center"/>
    </xf>
    <xf numFmtId="0" fontId="26" fillId="0" borderId="1" xfId="0" applyFont="1" applyFill="1" applyBorder="1" applyAlignment="1">
      <alignment horizontal="center" vertical="center"/>
    </xf>
    <xf numFmtId="0" fontId="26" fillId="0" borderId="1" xfId="0" applyFont="1" applyFill="1" applyBorder="1" applyAlignment="1">
      <alignment vertical="center"/>
    </xf>
    <xf numFmtId="164" fontId="26" fillId="0" borderId="1" xfId="0" applyNumberFormat="1" applyFont="1" applyFill="1" applyBorder="1" applyAlignment="1">
      <alignment horizontal="right" vertical="center"/>
    </xf>
    <xf numFmtId="0" fontId="17" fillId="0" borderId="1" xfId="0" applyFont="1" applyFill="1" applyBorder="1" applyAlignment="1">
      <alignment horizontal="justify" vertical="center" wrapText="1"/>
    </xf>
    <xf numFmtId="3" fontId="17" fillId="0" borderId="1" xfId="0"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3" fontId="5" fillId="0" borderId="1" xfId="0" applyNumberFormat="1" applyFont="1" applyFill="1" applyBorder="1" applyAlignment="1">
      <alignment horizontal="right" vertical="center" wrapText="1"/>
    </xf>
    <xf numFmtId="0" fontId="31" fillId="0" borderId="0" xfId="0" applyFont="1" applyFill="1" applyBorder="1" applyAlignment="1">
      <alignment horizontal="center" vertical="center"/>
    </xf>
    <xf numFmtId="0" fontId="33" fillId="0" borderId="0" xfId="0" applyFont="1" applyFill="1" applyBorder="1" applyAlignment="1">
      <alignment horizontal="center" vertical="center"/>
    </xf>
    <xf numFmtId="0" fontId="27" fillId="0" borderId="0" xfId="0" applyFont="1" applyBorder="1" applyAlignment="1">
      <alignment horizontal="center" vertical="center"/>
    </xf>
    <xf numFmtId="0" fontId="28" fillId="0" borderId="0" xfId="0" applyFont="1" applyBorder="1" applyAlignment="1">
      <alignment horizontal="center" vertical="center"/>
    </xf>
    <xf numFmtId="0" fontId="4" fillId="0" borderId="0" xfId="0" applyFont="1" applyBorder="1" applyAlignment="1">
      <alignment horizontal="right"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30" fillId="0" borderId="1" xfId="0" applyNumberFormat="1" applyFont="1" applyBorder="1" applyAlignment="1">
      <alignment horizontal="center"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164" fontId="8" fillId="0" borderId="1" xfId="0" applyNumberFormat="1" applyFont="1" applyBorder="1" applyAlignment="1">
      <alignment horizontal="righ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xf>
    <xf numFmtId="0" fontId="20"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xf>
    <xf numFmtId="49" fontId="17" fillId="0" borderId="1" xfId="0" applyNumberFormat="1" applyFont="1" applyFill="1" applyBorder="1" applyAlignment="1">
      <alignmen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vertical="center"/>
    </xf>
    <xf numFmtId="3" fontId="17" fillId="0" borderId="1" xfId="0" applyNumberFormat="1" applyFont="1" applyFill="1" applyBorder="1" applyAlignment="1">
      <alignment horizontal="right" vertical="center"/>
    </xf>
    <xf numFmtId="49" fontId="3" fillId="0" borderId="1" xfId="0" applyNumberFormat="1" applyFont="1" applyFill="1" applyBorder="1" applyAlignment="1">
      <alignment horizontal="justify" vertical="center" wrapText="1"/>
    </xf>
    <xf numFmtId="0" fontId="3" fillId="0" borderId="1" xfId="0" quotePrefix="1" applyNumberFormat="1" applyFont="1" applyFill="1" applyBorder="1" applyAlignment="1">
      <alignment horizontal="justify" vertical="center" wrapText="1"/>
    </xf>
    <xf numFmtId="3" fontId="3" fillId="0" borderId="1" xfId="0" applyNumberFormat="1" applyFont="1" applyFill="1" applyBorder="1" applyAlignment="1">
      <alignment vertical="center"/>
    </xf>
    <xf numFmtId="3" fontId="3" fillId="0" borderId="1" xfId="0" applyNumberFormat="1" applyFont="1" applyFill="1" applyBorder="1" applyAlignment="1">
      <alignment horizontal="right" vertical="center"/>
    </xf>
    <xf numFmtId="0" fontId="0" fillId="0" borderId="0" xfId="0" applyFont="1"/>
    <xf numFmtId="0" fontId="33" fillId="0" borderId="0" xfId="0" applyFont="1" applyAlignment="1">
      <alignment horizontal="center"/>
    </xf>
    <xf numFmtId="164" fontId="4" fillId="0" borderId="0" xfId="0" applyNumberFormat="1" applyFont="1" applyFill="1" applyBorder="1" applyAlignment="1">
      <alignment horizontal="right" vertical="center"/>
    </xf>
    <xf numFmtId="164" fontId="18" fillId="0" borderId="1" xfId="0" applyNumberFormat="1" applyFont="1" applyFill="1" applyBorder="1" applyAlignment="1">
      <alignment horizontal="center" vertical="center" wrapText="1"/>
    </xf>
    <xf numFmtId="164" fontId="18" fillId="0" borderId="1" xfId="0" applyNumberFormat="1" applyFont="1" applyFill="1" applyBorder="1" applyAlignment="1">
      <alignment horizontal="center" vertical="center" wrapText="1"/>
    </xf>
    <xf numFmtId="165" fontId="34"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xf>
    <xf numFmtId="49" fontId="20"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3" fontId="20" fillId="0" borderId="1" xfId="0" applyNumberFormat="1" applyFont="1" applyFill="1" applyBorder="1" applyAlignment="1">
      <alignment horizontal="center" vertical="center" wrapText="1"/>
    </xf>
    <xf numFmtId="0" fontId="4" fillId="0" borderId="2" xfId="0" applyFont="1" applyFill="1" applyBorder="1" applyAlignment="1">
      <alignment horizontal="right" vertical="center"/>
    </xf>
    <xf numFmtId="0" fontId="18" fillId="0" borderId="1" xfId="0" applyFont="1" applyFill="1" applyBorder="1" applyAlignment="1">
      <alignment horizontal="left" vertical="center" wrapText="1"/>
    </xf>
    <xf numFmtId="165" fontId="34"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xf>
    <xf numFmtId="3" fontId="18" fillId="0" borderId="1" xfId="0" applyNumberFormat="1" applyFont="1" applyFill="1" applyBorder="1" applyAlignment="1">
      <alignment horizontal="center" vertical="center"/>
    </xf>
    <xf numFmtId="49" fontId="20" fillId="0" borderId="1" xfId="0" applyNumberFormat="1" applyFont="1" applyFill="1" applyBorder="1" applyAlignment="1">
      <alignment horizontal="left" vertical="center" wrapText="1"/>
    </xf>
    <xf numFmtId="49" fontId="20" fillId="0" borderId="1" xfId="0" applyNumberFormat="1" applyFont="1" applyFill="1" applyBorder="1" applyAlignment="1">
      <alignment horizontal="left" vertical="center"/>
    </xf>
    <xf numFmtId="0" fontId="20" fillId="0" borderId="1" xfId="0" quotePrefix="1" applyNumberFormat="1" applyFont="1" applyFill="1" applyBorder="1" applyAlignment="1">
      <alignment horizontal="left" vertical="center" wrapText="1"/>
    </xf>
    <xf numFmtId="3" fontId="20"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3" fontId="10" fillId="0" borderId="0" xfId="0" applyNumberFormat="1" applyFont="1" applyFill="1" applyBorder="1" applyAlignment="1">
      <alignment horizontal="right" vertical="center"/>
    </xf>
    <xf numFmtId="0" fontId="35" fillId="0" borderId="1" xfId="0" applyFont="1" applyFill="1" applyBorder="1" applyAlignment="1">
      <alignment horizontal="center" vertical="center" wrapText="1"/>
    </xf>
    <xf numFmtId="165" fontId="36"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vertical="center" wrapText="1"/>
    </xf>
    <xf numFmtId="3" fontId="14" fillId="0" borderId="1" xfId="0" applyNumberFormat="1" applyFont="1" applyFill="1" applyBorder="1" applyAlignment="1">
      <alignment horizontal="center" vertical="center" wrapText="1"/>
    </xf>
    <xf numFmtId="3" fontId="14" fillId="0" borderId="1" xfId="0" applyNumberFormat="1" applyFont="1" applyFill="1" applyBorder="1" applyAlignment="1">
      <alignment horizontal="center" vertical="center" wrapText="1"/>
    </xf>
    <xf numFmtId="3" fontId="14" fillId="0" borderId="1" xfId="0" applyNumberFormat="1" applyFont="1" applyFill="1" applyBorder="1" applyAlignment="1">
      <alignment horizontal="righ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3" fontId="16" fillId="0" borderId="1" xfId="0" applyNumberFormat="1" applyFont="1" applyFill="1" applyBorder="1" applyAlignment="1">
      <alignment horizontal="right" vertical="center" wrapText="1"/>
    </xf>
    <xf numFmtId="0" fontId="26" fillId="0" borderId="0" xfId="0" applyFont="1" applyFill="1" applyBorder="1" applyAlignment="1">
      <alignment horizontal="left" vertical="center"/>
    </xf>
    <xf numFmtId="0" fontId="31" fillId="0" borderId="0" xfId="0" applyFont="1" applyAlignment="1"/>
    <xf numFmtId="0" fontId="31"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165" fontId="39"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66" fontId="38" fillId="0" borderId="1" xfId="1" applyNumberFormat="1" applyFont="1" applyFill="1" applyBorder="1" applyAlignment="1">
      <alignment horizontal="right" vertical="center" wrapText="1"/>
    </xf>
    <xf numFmtId="0" fontId="40" fillId="0" borderId="1" xfId="0" applyFont="1" applyFill="1" applyBorder="1" applyAlignment="1">
      <alignment horizontal="center" vertical="center" wrapText="1"/>
    </xf>
    <xf numFmtId="0" fontId="40" fillId="0" borderId="1" xfId="0" applyFont="1" applyFill="1" applyBorder="1" applyAlignment="1">
      <alignment vertical="center" wrapText="1"/>
    </xf>
    <xf numFmtId="166" fontId="40" fillId="0" borderId="1" xfId="1" applyNumberFormat="1" applyFont="1" applyFill="1" applyBorder="1" applyAlignment="1">
      <alignment horizontal="right" vertical="center" wrapText="1"/>
    </xf>
    <xf numFmtId="164" fontId="35" fillId="0" borderId="1" xfId="0" applyNumberFormat="1" applyFont="1" applyFill="1" applyBorder="1" applyAlignment="1">
      <alignment horizontal="center" vertical="center" wrapText="1"/>
    </xf>
    <xf numFmtId="164" fontId="35" fillId="0" borderId="1" xfId="0" applyNumberFormat="1" applyFont="1" applyFill="1" applyBorder="1" applyAlignment="1">
      <alignment horizontal="center" vertical="center" wrapText="1"/>
    </xf>
    <xf numFmtId="164" fontId="35" fillId="0" borderId="1" xfId="0" applyNumberFormat="1" applyFont="1" applyFill="1" applyBorder="1" applyAlignment="1">
      <alignment horizontal="right" vertical="center" wrapText="1"/>
    </xf>
    <xf numFmtId="164" fontId="37" fillId="0" borderId="1" xfId="0" applyNumberFormat="1" applyFont="1" applyFill="1" applyBorder="1" applyAlignment="1">
      <alignment horizontal="right" vertical="center" wrapText="1"/>
    </xf>
    <xf numFmtId="0" fontId="27" fillId="0" borderId="0" xfId="0" applyFont="1" applyFill="1" applyAlignment="1">
      <alignment horizontal="center" vertical="center"/>
    </xf>
    <xf numFmtId="3" fontId="4" fillId="0" borderId="2" xfId="0" applyNumberFormat="1" applyFont="1" applyFill="1" applyBorder="1" applyAlignment="1">
      <alignment horizontal="right" vertical="center"/>
    </xf>
    <xf numFmtId="0" fontId="28" fillId="0" borderId="0" xfId="0" applyFont="1" applyFill="1" applyAlignment="1">
      <alignment horizontal="center" vertical="center"/>
    </xf>
    <xf numFmtId="0" fontId="22"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3" fontId="22" fillId="0" borderId="1"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ettel\Desktop\3.%20Bao%20cao%20thu-chi%20nam%202017,%20Phuong%20huong%20du%20toan%202019\2.%20Bieu%20bao%20cao%20chi%20ngan%20sach%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sheetName val="Sheet1"/>
    </sheetNames>
    <sheetDataSet>
      <sheetData sheetId="0">
        <row r="11">
          <cell r="G11">
            <v>309121.53599999996</v>
          </cell>
        </row>
        <row r="17">
          <cell r="G17">
            <v>395237.40140000003</v>
          </cell>
        </row>
        <row r="28">
          <cell r="G28">
            <v>10699</v>
          </cell>
        </row>
        <row r="31">
          <cell r="G31">
            <v>8334</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sqref="A1:G1"/>
    </sheetView>
  </sheetViews>
  <sheetFormatPr defaultColWidth="9.109375" defaultRowHeight="13.8" x14ac:dyDescent="0.3"/>
  <cols>
    <col min="1" max="1" width="5.33203125" style="1" customWidth="1"/>
    <col min="2" max="2" width="40.6640625" style="1" customWidth="1"/>
    <col min="3" max="3" width="12" style="6" customWidth="1"/>
    <col min="4" max="4" width="12.21875" style="6" customWidth="1"/>
    <col min="5" max="5" width="12.109375" style="6" customWidth="1"/>
    <col min="6" max="6" width="11.88671875" style="6" customWidth="1"/>
    <col min="7" max="7" width="9.109375" style="6" customWidth="1"/>
    <col min="8" max="16384" width="9.109375" style="1"/>
  </cols>
  <sheetData>
    <row r="1" spans="1:9" ht="17.399999999999999" x14ac:dyDescent="0.3">
      <c r="A1" s="44" t="s">
        <v>623</v>
      </c>
      <c r="B1" s="44"/>
      <c r="C1" s="44"/>
      <c r="D1" s="44"/>
      <c r="E1" s="44"/>
      <c r="F1" s="44"/>
      <c r="G1" s="44"/>
    </row>
    <row r="2" spans="1:9" s="2" customFormat="1" ht="17.399999999999999" x14ac:dyDescent="0.3">
      <c r="A2" s="44" t="s">
        <v>38</v>
      </c>
      <c r="B2" s="44"/>
      <c r="C2" s="44"/>
      <c r="D2" s="44"/>
      <c r="E2" s="44"/>
      <c r="F2" s="44"/>
      <c r="G2" s="44"/>
    </row>
    <row r="3" spans="1:9" s="2" customFormat="1" ht="17.399999999999999" x14ac:dyDescent="0.3">
      <c r="A3" s="44" t="s">
        <v>40</v>
      </c>
      <c r="B3" s="44"/>
      <c r="C3" s="44"/>
      <c r="D3" s="44"/>
      <c r="E3" s="44"/>
      <c r="F3" s="44"/>
      <c r="G3" s="44"/>
    </row>
    <row r="4" spans="1:9" s="3" customFormat="1" ht="16.8" x14ac:dyDescent="0.3">
      <c r="A4" s="45" t="s">
        <v>43</v>
      </c>
      <c r="B4" s="45"/>
      <c r="C4" s="45"/>
      <c r="D4" s="45"/>
      <c r="E4" s="45"/>
      <c r="F4" s="45"/>
      <c r="G4" s="45"/>
    </row>
    <row r="5" spans="1:9" s="3" customFormat="1" ht="15.6" hidden="1" x14ac:dyDescent="0.3">
      <c r="A5" s="37" t="s">
        <v>39</v>
      </c>
      <c r="B5" s="37"/>
      <c r="C5" s="37"/>
      <c r="D5" s="37"/>
      <c r="E5" s="37"/>
      <c r="F5" s="37"/>
      <c r="G5" s="37"/>
    </row>
    <row r="6" spans="1:9" ht="15.6" x14ac:dyDescent="0.3">
      <c r="E6" s="46" t="s">
        <v>624</v>
      </c>
      <c r="F6" s="46"/>
      <c r="G6" s="46"/>
    </row>
    <row r="7" spans="1:9" ht="15.6" x14ac:dyDescent="0.3">
      <c r="A7" s="54" t="s">
        <v>0</v>
      </c>
      <c r="B7" s="54" t="s">
        <v>1</v>
      </c>
      <c r="C7" s="55" t="s">
        <v>26</v>
      </c>
      <c r="D7" s="55" t="s">
        <v>41</v>
      </c>
      <c r="E7" s="55" t="s">
        <v>42</v>
      </c>
      <c r="F7" s="55" t="s">
        <v>27</v>
      </c>
      <c r="G7" s="55"/>
    </row>
    <row r="8" spans="1:9" ht="31.2" x14ac:dyDescent="0.3">
      <c r="A8" s="54"/>
      <c r="B8" s="54"/>
      <c r="C8" s="55"/>
      <c r="D8" s="55"/>
      <c r="E8" s="55"/>
      <c r="F8" s="56" t="s">
        <v>2</v>
      </c>
      <c r="G8" s="56" t="s">
        <v>3</v>
      </c>
    </row>
    <row r="9" spans="1:9" s="4" customFormat="1" ht="16.2" x14ac:dyDescent="0.3">
      <c r="A9" s="57" t="s">
        <v>4</v>
      </c>
      <c r="B9" s="57" t="s">
        <v>5</v>
      </c>
      <c r="C9" s="57">
        <v>1</v>
      </c>
      <c r="D9" s="57">
        <v>2</v>
      </c>
      <c r="E9" s="57">
        <v>3</v>
      </c>
      <c r="F9" s="57">
        <v>4</v>
      </c>
      <c r="G9" s="57">
        <v>5</v>
      </c>
    </row>
    <row r="10" spans="1:9" ht="15.6" x14ac:dyDescent="0.3">
      <c r="A10" s="58" t="s">
        <v>4</v>
      </c>
      <c r="B10" s="59" t="s">
        <v>28</v>
      </c>
      <c r="C10" s="60"/>
      <c r="D10" s="60"/>
      <c r="E10" s="60"/>
      <c r="F10" s="60"/>
      <c r="G10" s="60"/>
    </row>
    <row r="11" spans="1:9" ht="21" x14ac:dyDescent="0.3">
      <c r="A11" s="58" t="s">
        <v>6</v>
      </c>
      <c r="B11" s="59" t="s">
        <v>7</v>
      </c>
      <c r="C11" s="61">
        <f>SUM(C12:C13,C16:C22)</f>
        <v>757428.7</v>
      </c>
      <c r="D11" s="61">
        <f>SUM(D12:D13,D16:D22)</f>
        <v>866638.736977519</v>
      </c>
      <c r="E11" s="61">
        <f t="shared" ref="E11:F11" si="0">SUM(E12:E13,E16:E22)</f>
        <v>646717.9</v>
      </c>
      <c r="F11" s="61">
        <f t="shared" si="0"/>
        <v>-219920.83697751895</v>
      </c>
      <c r="G11" s="61">
        <f t="shared" ref="G11:G22" si="1">E11/D11*100</f>
        <v>74.623701019352907</v>
      </c>
      <c r="H11" s="5"/>
      <c r="I11" s="6"/>
    </row>
    <row r="12" spans="1:9" ht="21" customHeight="1" x14ac:dyDescent="0.3">
      <c r="A12" s="62">
        <v>1</v>
      </c>
      <c r="B12" s="63" t="s">
        <v>8</v>
      </c>
      <c r="C12" s="60">
        <v>524743.1</v>
      </c>
      <c r="D12" s="60">
        <v>461030.48448651895</v>
      </c>
      <c r="E12" s="60">
        <v>471058.5</v>
      </c>
      <c r="F12" s="60">
        <f>E12-D12</f>
        <v>10028.015513481048</v>
      </c>
      <c r="G12" s="60">
        <f t="shared" si="1"/>
        <v>102.17513068027377</v>
      </c>
      <c r="H12" s="5"/>
    </row>
    <row r="13" spans="1:9" ht="21" x14ac:dyDescent="0.3">
      <c r="A13" s="62">
        <v>2</v>
      </c>
      <c r="B13" s="63" t="s">
        <v>9</v>
      </c>
      <c r="C13" s="60">
        <f>SUM(C14:C15)</f>
        <v>228170</v>
      </c>
      <c r="D13" s="60">
        <f t="shared" ref="D13:F13" si="2">SUM(D14:D15)</f>
        <v>276459.80599999998</v>
      </c>
      <c r="E13" s="60">
        <f t="shared" si="2"/>
        <v>175455</v>
      </c>
      <c r="F13" s="60">
        <f t="shared" si="2"/>
        <v>-101004.806</v>
      </c>
      <c r="G13" s="60">
        <f t="shared" si="1"/>
        <v>63.464921913458916</v>
      </c>
      <c r="H13" s="5"/>
    </row>
    <row r="14" spans="1:9" ht="21" x14ac:dyDescent="0.3">
      <c r="A14" s="62" t="s">
        <v>10</v>
      </c>
      <c r="B14" s="63" t="s">
        <v>11</v>
      </c>
      <c r="C14" s="60">
        <v>228170</v>
      </c>
      <c r="D14" s="60">
        <v>215058</v>
      </c>
      <c r="E14" s="60">
        <v>175455</v>
      </c>
      <c r="F14" s="60">
        <f t="shared" ref="F14:F22" si="3">E14-D14</f>
        <v>-39603</v>
      </c>
      <c r="G14" s="60">
        <f t="shared" ref="G14" si="4">E14/D14*100</f>
        <v>81.584967776134803</v>
      </c>
      <c r="H14" s="5"/>
      <c r="I14" s="6"/>
    </row>
    <row r="15" spans="1:9" ht="21" x14ac:dyDescent="0.3">
      <c r="A15" s="62" t="s">
        <v>10</v>
      </c>
      <c r="B15" s="63" t="s">
        <v>12</v>
      </c>
      <c r="C15" s="60"/>
      <c r="D15" s="60">
        <v>61401.805999999997</v>
      </c>
      <c r="E15" s="60"/>
      <c r="F15" s="60">
        <f t="shared" si="3"/>
        <v>-61401.805999999997</v>
      </c>
      <c r="G15" s="60">
        <f t="shared" si="1"/>
        <v>0</v>
      </c>
      <c r="H15" s="5"/>
    </row>
    <row r="16" spans="1:9" ht="21" x14ac:dyDescent="0.3">
      <c r="A16" s="62">
        <v>3</v>
      </c>
      <c r="B16" s="63" t="s">
        <v>13</v>
      </c>
      <c r="C16" s="60"/>
      <c r="D16" s="60"/>
      <c r="E16" s="60"/>
      <c r="F16" s="60"/>
      <c r="G16" s="60"/>
      <c r="H16" s="5"/>
    </row>
    <row r="17" spans="1:10" ht="21" x14ac:dyDescent="0.3">
      <c r="A17" s="62">
        <v>4</v>
      </c>
      <c r="B17" s="63" t="s">
        <v>36</v>
      </c>
      <c r="C17" s="60"/>
      <c r="D17" s="60">
        <v>1000</v>
      </c>
      <c r="E17" s="60"/>
      <c r="F17" s="60">
        <f t="shared" si="3"/>
        <v>-1000</v>
      </c>
      <c r="G17" s="60">
        <f t="shared" si="1"/>
        <v>0</v>
      </c>
      <c r="H17" s="5"/>
    </row>
    <row r="18" spans="1:10" ht="21" x14ac:dyDescent="0.3">
      <c r="A18" s="62">
        <v>5</v>
      </c>
      <c r="B18" s="63" t="s">
        <v>30</v>
      </c>
      <c r="C18" s="60">
        <v>4515.6000000000004</v>
      </c>
      <c r="D18" s="60">
        <v>5985</v>
      </c>
      <c r="E18" s="60">
        <v>204.4</v>
      </c>
      <c r="F18" s="60">
        <f t="shared" si="3"/>
        <v>-5780.6</v>
      </c>
      <c r="G18" s="60">
        <f t="shared" si="1"/>
        <v>3.4152046783625734</v>
      </c>
      <c r="H18" s="5"/>
    </row>
    <row r="19" spans="1:10" ht="21" x14ac:dyDescent="0.3">
      <c r="A19" s="62">
        <v>6</v>
      </c>
      <c r="B19" s="63" t="s">
        <v>34</v>
      </c>
      <c r="C19" s="60"/>
      <c r="D19" s="60">
        <v>1500</v>
      </c>
      <c r="E19" s="60"/>
      <c r="F19" s="60">
        <f t="shared" si="3"/>
        <v>-1500</v>
      </c>
      <c r="G19" s="60">
        <f t="shared" si="1"/>
        <v>0</v>
      </c>
      <c r="H19" s="5"/>
    </row>
    <row r="20" spans="1:10" ht="21" x14ac:dyDescent="0.3">
      <c r="A20" s="62">
        <v>7</v>
      </c>
      <c r="B20" s="63" t="s">
        <v>14</v>
      </c>
      <c r="C20" s="60"/>
      <c r="D20" s="60">
        <v>2204.3255220000001</v>
      </c>
      <c r="E20" s="60"/>
      <c r="F20" s="60">
        <f t="shared" si="3"/>
        <v>-2204.3255220000001</v>
      </c>
      <c r="G20" s="60">
        <f t="shared" si="1"/>
        <v>0</v>
      </c>
      <c r="H20" s="5"/>
    </row>
    <row r="21" spans="1:10" ht="19.2" customHeight="1" x14ac:dyDescent="0.3">
      <c r="A21" s="62">
        <v>8</v>
      </c>
      <c r="B21" s="63" t="s">
        <v>15</v>
      </c>
      <c r="C21" s="60"/>
      <c r="D21" s="60">
        <v>118459.120969</v>
      </c>
      <c r="E21" s="60"/>
      <c r="F21" s="60">
        <f>E21-D21</f>
        <v>-118459.120969</v>
      </c>
      <c r="G21" s="60">
        <f t="shared" si="1"/>
        <v>0</v>
      </c>
      <c r="H21" s="5"/>
    </row>
    <row r="22" spans="1:10" ht="21" x14ac:dyDescent="0.3">
      <c r="A22" s="62">
        <v>9</v>
      </c>
      <c r="B22" s="63" t="s">
        <v>35</v>
      </c>
      <c r="C22" s="60"/>
      <c r="D22" s="60"/>
      <c r="E22" s="60"/>
      <c r="F22" s="60">
        <f t="shared" si="3"/>
        <v>0</v>
      </c>
      <c r="G22" s="60" t="e">
        <f t="shared" si="1"/>
        <v>#DIV/0!</v>
      </c>
      <c r="H22" s="5"/>
    </row>
    <row r="23" spans="1:10" ht="21" x14ac:dyDescent="0.3">
      <c r="A23" s="58" t="s">
        <v>16</v>
      </c>
      <c r="B23" s="59" t="s">
        <v>17</v>
      </c>
      <c r="C23" s="61">
        <f>SUM(C24:C25,C28:C31)</f>
        <v>757428.7</v>
      </c>
      <c r="D23" s="61">
        <f t="shared" ref="D23:F23" si="5">SUM(D24:D25,D28:D31)</f>
        <v>866638.68849551899</v>
      </c>
      <c r="E23" s="61">
        <f>SUM(E24:E25,E28:E31)</f>
        <v>646717.9</v>
      </c>
      <c r="F23" s="61">
        <f t="shared" si="5"/>
        <v>-110710.79999999997</v>
      </c>
      <c r="G23" s="61">
        <f>E23/C23*100</f>
        <v>85.383337071859046</v>
      </c>
      <c r="H23" s="5"/>
      <c r="I23" s="6"/>
    </row>
    <row r="24" spans="1:10" ht="20.399999999999999" customHeight="1" x14ac:dyDescent="0.3">
      <c r="A24" s="62">
        <v>1</v>
      </c>
      <c r="B24" s="63" t="s">
        <v>31</v>
      </c>
      <c r="C24" s="60">
        <v>707309</v>
      </c>
      <c r="D24" s="60">
        <f>[1]chi!$G$31+[1]chi!$G$28+[1]chi!$G$17+[1]chi!$G$11</f>
        <v>723391.93739999994</v>
      </c>
      <c r="E24" s="60">
        <v>597382.9</v>
      </c>
      <c r="F24" s="60">
        <f>E24-C24</f>
        <v>-109926.09999999998</v>
      </c>
      <c r="G24" s="60">
        <f>E24/C24*100</f>
        <v>84.458546406167599</v>
      </c>
      <c r="H24" s="5"/>
      <c r="J24" s="8"/>
    </row>
    <row r="25" spans="1:10" ht="21" x14ac:dyDescent="0.3">
      <c r="A25" s="62">
        <v>2</v>
      </c>
      <c r="B25" s="63" t="s">
        <v>18</v>
      </c>
      <c r="C25" s="60">
        <f>SUM(C26:C27)</f>
        <v>45604.1</v>
      </c>
      <c r="D25" s="60">
        <f t="shared" ref="D25:F25" si="6">SUM(D26:D27)</f>
        <v>77155.151095519017</v>
      </c>
      <c r="E25" s="60">
        <f t="shared" si="6"/>
        <v>49130.600000000006</v>
      </c>
      <c r="F25" s="60">
        <f t="shared" si="6"/>
        <v>3526.5000000000073</v>
      </c>
      <c r="G25" s="60"/>
      <c r="H25" s="5"/>
    </row>
    <row r="26" spans="1:10" ht="21" x14ac:dyDescent="0.3">
      <c r="A26" s="62" t="s">
        <v>10</v>
      </c>
      <c r="B26" s="63" t="s">
        <v>19</v>
      </c>
      <c r="C26" s="60">
        <v>45604.1</v>
      </c>
      <c r="D26" s="60">
        <v>45604.1</v>
      </c>
      <c r="E26" s="60">
        <v>49130.600000000006</v>
      </c>
      <c r="F26" s="60">
        <f t="shared" ref="F26:F31" si="7">E26-C26</f>
        <v>3526.5000000000073</v>
      </c>
      <c r="G26" s="60">
        <f t="shared" ref="G26:G29" si="8">E26/C26*100</f>
        <v>107.73285735273804</v>
      </c>
      <c r="H26" s="5"/>
    </row>
    <row r="27" spans="1:10" ht="21" x14ac:dyDescent="0.3">
      <c r="A27" s="62" t="s">
        <v>10</v>
      </c>
      <c r="B27" s="63" t="s">
        <v>20</v>
      </c>
      <c r="C27" s="60"/>
      <c r="D27" s="60">
        <v>31551.051095519011</v>
      </c>
      <c r="E27" s="60"/>
      <c r="F27" s="60">
        <f t="shared" si="7"/>
        <v>0</v>
      </c>
      <c r="G27" s="60"/>
      <c r="H27" s="5"/>
    </row>
    <row r="28" spans="1:10" ht="21" x14ac:dyDescent="0.3">
      <c r="A28" s="62">
        <v>3</v>
      </c>
      <c r="B28" s="63" t="s">
        <v>21</v>
      </c>
      <c r="C28" s="60"/>
      <c r="D28" s="60"/>
      <c r="E28" s="60"/>
      <c r="F28" s="60">
        <f t="shared" si="7"/>
        <v>0</v>
      </c>
      <c r="G28" s="60"/>
      <c r="H28" s="5"/>
    </row>
    <row r="29" spans="1:10" ht="21" x14ac:dyDescent="0.3">
      <c r="A29" s="62">
        <v>4</v>
      </c>
      <c r="B29" s="63" t="s">
        <v>33</v>
      </c>
      <c r="C29" s="60">
        <v>4515.6000000000004</v>
      </c>
      <c r="D29" s="60">
        <v>4943.6000000000004</v>
      </c>
      <c r="E29" s="60">
        <f>E18</f>
        <v>204.4</v>
      </c>
      <c r="F29" s="60">
        <f t="shared" si="7"/>
        <v>-4311.2000000000007</v>
      </c>
      <c r="G29" s="60">
        <f t="shared" si="8"/>
        <v>4.5265302506865082</v>
      </c>
      <c r="H29" s="5"/>
    </row>
    <row r="30" spans="1:10" ht="21" x14ac:dyDescent="0.3">
      <c r="A30" s="62">
        <v>5</v>
      </c>
      <c r="B30" s="63" t="s">
        <v>34</v>
      </c>
      <c r="C30" s="60"/>
      <c r="D30" s="60">
        <v>1500</v>
      </c>
      <c r="E30" s="60"/>
      <c r="F30" s="60">
        <f t="shared" si="7"/>
        <v>0</v>
      </c>
      <c r="G30" s="60"/>
      <c r="H30" s="5"/>
    </row>
    <row r="31" spans="1:10" ht="21" x14ac:dyDescent="0.3">
      <c r="A31" s="62">
        <v>6</v>
      </c>
      <c r="B31" s="63" t="s">
        <v>37</v>
      </c>
      <c r="C31" s="60"/>
      <c r="D31" s="60">
        <v>59648</v>
      </c>
      <c r="E31" s="60"/>
      <c r="F31" s="60">
        <f t="shared" si="7"/>
        <v>0</v>
      </c>
      <c r="G31" s="60"/>
      <c r="H31" s="5"/>
    </row>
    <row r="32" spans="1:10" ht="21" x14ac:dyDescent="0.3">
      <c r="A32" s="58" t="s">
        <v>22</v>
      </c>
      <c r="B32" s="59" t="s">
        <v>23</v>
      </c>
      <c r="C32" s="60"/>
      <c r="D32" s="60"/>
      <c r="E32" s="60"/>
      <c r="F32" s="60"/>
      <c r="G32" s="60"/>
      <c r="H32" s="5"/>
    </row>
    <row r="33" spans="1:9" ht="21" x14ac:dyDescent="0.3">
      <c r="A33" s="58" t="s">
        <v>5</v>
      </c>
      <c r="B33" s="59" t="s">
        <v>29</v>
      </c>
      <c r="C33" s="60"/>
      <c r="D33" s="60"/>
      <c r="E33" s="60"/>
      <c r="F33" s="60"/>
      <c r="G33" s="60"/>
      <c r="H33" s="5"/>
    </row>
    <row r="34" spans="1:9" ht="21" x14ac:dyDescent="0.3">
      <c r="A34" s="58" t="s">
        <v>6</v>
      </c>
      <c r="B34" s="59" t="s">
        <v>7</v>
      </c>
      <c r="C34" s="61">
        <f>SUM(C35:C36,C39:C41)</f>
        <v>57712</v>
      </c>
      <c r="D34" s="61">
        <f t="shared" ref="D34:F34" si="9">SUM(D35:D36,D39:D41)</f>
        <v>103149.50000000001</v>
      </c>
      <c r="E34" s="61">
        <f t="shared" si="9"/>
        <v>60989.700000000004</v>
      </c>
      <c r="F34" s="61">
        <f t="shared" si="9"/>
        <v>-42159.8</v>
      </c>
      <c r="G34" s="61">
        <f t="shared" ref="G34" si="10">E34/D34*100</f>
        <v>59.127480016868716</v>
      </c>
      <c r="H34" s="5"/>
    </row>
    <row r="35" spans="1:9" ht="22.2" customHeight="1" x14ac:dyDescent="0.3">
      <c r="A35" s="62">
        <v>1</v>
      </c>
      <c r="B35" s="63" t="s">
        <v>8</v>
      </c>
      <c r="C35" s="60">
        <v>10156.9</v>
      </c>
      <c r="D35" s="60">
        <v>15248.192599481001</v>
      </c>
      <c r="E35" s="60">
        <v>11771.5</v>
      </c>
      <c r="F35" s="60">
        <f>E35-D35</f>
        <v>-3476.6925994810008</v>
      </c>
      <c r="G35" s="60">
        <f>E35/D35*100</f>
        <v>77.199313447815868</v>
      </c>
      <c r="H35" s="5"/>
    </row>
    <row r="36" spans="1:9" ht="21" x14ac:dyDescent="0.3">
      <c r="A36" s="62">
        <v>2</v>
      </c>
      <c r="B36" s="63" t="s">
        <v>9</v>
      </c>
      <c r="C36" s="60">
        <f>SUM(C37:C38)</f>
        <v>45604.1</v>
      </c>
      <c r="D36" s="60">
        <f t="shared" ref="D36:F36" si="11">SUM(D37:D38)</f>
        <v>77155.151095519017</v>
      </c>
      <c r="E36" s="60">
        <f t="shared" si="11"/>
        <v>49130.600000000006</v>
      </c>
      <c r="F36" s="60">
        <f t="shared" si="11"/>
        <v>-28024.551095519004</v>
      </c>
      <c r="G36" s="60">
        <f t="shared" ref="G36:G41" si="12">E36/D36*100</f>
        <v>63.677666756398054</v>
      </c>
      <c r="H36" s="5"/>
    </row>
    <row r="37" spans="1:9" ht="21" x14ac:dyDescent="0.3">
      <c r="A37" s="62" t="s">
        <v>10</v>
      </c>
      <c r="B37" s="63" t="s">
        <v>11</v>
      </c>
      <c r="C37" s="60">
        <v>45604.1</v>
      </c>
      <c r="D37" s="60">
        <v>45604.1</v>
      </c>
      <c r="E37" s="60">
        <f>E26</f>
        <v>49130.600000000006</v>
      </c>
      <c r="F37" s="60">
        <f t="shared" ref="F37:F41" si="13">E37-D37</f>
        <v>3526.5000000000073</v>
      </c>
      <c r="G37" s="60">
        <f t="shared" si="12"/>
        <v>107.73285735273804</v>
      </c>
      <c r="H37" s="5"/>
    </row>
    <row r="38" spans="1:9" ht="21" x14ac:dyDescent="0.3">
      <c r="A38" s="62" t="s">
        <v>10</v>
      </c>
      <c r="B38" s="63" t="s">
        <v>12</v>
      </c>
      <c r="C38" s="60"/>
      <c r="D38" s="60">
        <v>31551.051095519011</v>
      </c>
      <c r="E38" s="60"/>
      <c r="F38" s="60">
        <f t="shared" si="13"/>
        <v>-31551.051095519011</v>
      </c>
      <c r="G38" s="60">
        <f t="shared" si="12"/>
        <v>0</v>
      </c>
      <c r="H38" s="5"/>
    </row>
    <row r="39" spans="1:9" ht="21" x14ac:dyDescent="0.3">
      <c r="A39" s="62">
        <v>3</v>
      </c>
      <c r="B39" s="63" t="s">
        <v>14</v>
      </c>
      <c r="C39" s="60"/>
      <c r="D39" s="60">
        <v>5551.1786119999997</v>
      </c>
      <c r="E39" s="60"/>
      <c r="F39" s="60">
        <f t="shared" si="13"/>
        <v>-5551.1786119999997</v>
      </c>
      <c r="G39" s="60">
        <f t="shared" si="12"/>
        <v>0</v>
      </c>
      <c r="H39" s="5"/>
    </row>
    <row r="40" spans="1:9" ht="21" customHeight="1" x14ac:dyDescent="0.3">
      <c r="A40" s="62">
        <v>4</v>
      </c>
      <c r="B40" s="63" t="s">
        <v>15</v>
      </c>
      <c r="C40" s="60"/>
      <c r="D40" s="60">
        <v>3243.9776929999998</v>
      </c>
      <c r="E40" s="60"/>
      <c r="F40" s="60">
        <f t="shared" si="13"/>
        <v>-3243.9776929999998</v>
      </c>
      <c r="G40" s="60">
        <f t="shared" si="12"/>
        <v>0</v>
      </c>
      <c r="H40" s="5"/>
    </row>
    <row r="41" spans="1:9" ht="21" x14ac:dyDescent="0.3">
      <c r="A41" s="62">
        <v>5</v>
      </c>
      <c r="B41" s="63" t="s">
        <v>30</v>
      </c>
      <c r="C41" s="60">
        <v>1951</v>
      </c>
      <c r="D41" s="60">
        <v>1951</v>
      </c>
      <c r="E41" s="60">
        <v>87.6</v>
      </c>
      <c r="F41" s="60">
        <f t="shared" si="13"/>
        <v>-1863.4</v>
      </c>
      <c r="G41" s="60">
        <f t="shared" si="12"/>
        <v>4.4900051255766273</v>
      </c>
      <c r="H41" s="5"/>
    </row>
    <row r="42" spans="1:9" ht="21" x14ac:dyDescent="0.3">
      <c r="A42" s="58" t="s">
        <v>16</v>
      </c>
      <c r="B42" s="59" t="s">
        <v>24</v>
      </c>
      <c r="C42" s="61">
        <f>SUM(C43:C44,C47:C48)</f>
        <v>57712.000000000007</v>
      </c>
      <c r="D42" s="61">
        <f>SUM(D43:D44,D47:D48)</f>
        <v>103149.5</v>
      </c>
      <c r="E42" s="61">
        <f>SUM(E43:E44,E47:E48)</f>
        <v>60989.7</v>
      </c>
      <c r="F42" s="61">
        <f>SUM(F43:F44,F47:F48)</f>
        <v>3277.6999999999912</v>
      </c>
      <c r="G42" s="61">
        <f t="shared" ref="G42" si="14">E42/C42*100</f>
        <v>105.67940809537009</v>
      </c>
      <c r="H42" s="5"/>
    </row>
    <row r="43" spans="1:9" ht="21.6" customHeight="1" x14ac:dyDescent="0.3">
      <c r="A43" s="62">
        <v>1</v>
      </c>
      <c r="B43" s="63" t="s">
        <v>32</v>
      </c>
      <c r="C43" s="60">
        <v>55761.000000000007</v>
      </c>
      <c r="D43" s="60">
        <v>101590.1</v>
      </c>
      <c r="E43" s="60">
        <v>60902.1</v>
      </c>
      <c r="F43" s="60">
        <f>E43-C43</f>
        <v>5141.0999999999913</v>
      </c>
      <c r="G43" s="60">
        <f>E43/C43*100</f>
        <v>109.21988486576637</v>
      </c>
      <c r="H43" s="5"/>
      <c r="I43" s="7"/>
    </row>
    <row r="44" spans="1:9" ht="21" x14ac:dyDescent="0.3">
      <c r="A44" s="62">
        <v>2</v>
      </c>
      <c r="B44" s="63" t="s">
        <v>25</v>
      </c>
      <c r="C44" s="60">
        <f>SUM(C45:C46)</f>
        <v>0</v>
      </c>
      <c r="D44" s="60">
        <f t="shared" ref="D44:F44" si="15">SUM(D45:D46)</f>
        <v>0</v>
      </c>
      <c r="E44" s="60">
        <f t="shared" si="15"/>
        <v>0</v>
      </c>
      <c r="F44" s="60">
        <f t="shared" si="15"/>
        <v>0</v>
      </c>
      <c r="G44" s="60"/>
      <c r="H44" s="5"/>
    </row>
    <row r="45" spans="1:9" ht="21" x14ac:dyDescent="0.3">
      <c r="A45" s="62" t="s">
        <v>10</v>
      </c>
      <c r="B45" s="63" t="s">
        <v>19</v>
      </c>
      <c r="C45" s="60"/>
      <c r="D45" s="60"/>
      <c r="E45" s="60"/>
      <c r="F45" s="60">
        <f t="shared" ref="F45:F48" si="16">E45-C45</f>
        <v>0</v>
      </c>
      <c r="G45" s="60"/>
      <c r="H45" s="5"/>
    </row>
    <row r="46" spans="1:9" ht="21" x14ac:dyDescent="0.3">
      <c r="A46" s="62" t="s">
        <v>10</v>
      </c>
      <c r="B46" s="63" t="s">
        <v>20</v>
      </c>
      <c r="C46" s="60"/>
      <c r="D46" s="60"/>
      <c r="E46" s="60"/>
      <c r="F46" s="60">
        <f t="shared" si="16"/>
        <v>0</v>
      </c>
      <c r="G46" s="60"/>
      <c r="H46" s="5"/>
    </row>
    <row r="47" spans="1:9" ht="21" x14ac:dyDescent="0.3">
      <c r="A47" s="62">
        <v>3</v>
      </c>
      <c r="B47" s="63" t="s">
        <v>21</v>
      </c>
      <c r="C47" s="60"/>
      <c r="D47" s="60"/>
      <c r="E47" s="60"/>
      <c r="F47" s="60">
        <f t="shared" si="16"/>
        <v>0</v>
      </c>
      <c r="G47" s="60"/>
      <c r="H47" s="5"/>
    </row>
    <row r="48" spans="1:9" ht="21" x14ac:dyDescent="0.3">
      <c r="A48" s="62">
        <v>4</v>
      </c>
      <c r="B48" s="63" t="s">
        <v>33</v>
      </c>
      <c r="C48" s="60">
        <v>1951</v>
      </c>
      <c r="D48" s="60">
        <v>1559.4</v>
      </c>
      <c r="E48" s="60">
        <f>E41</f>
        <v>87.6</v>
      </c>
      <c r="F48" s="60">
        <f t="shared" si="16"/>
        <v>-1863.4</v>
      </c>
      <c r="G48" s="60">
        <f t="shared" ref="G48" si="17">E48/C48*100</f>
        <v>4.4900051255766273</v>
      </c>
      <c r="H48" s="5"/>
    </row>
  </sheetData>
  <mergeCells count="12">
    <mergeCell ref="F7:G7"/>
    <mergeCell ref="E6:G6"/>
    <mergeCell ref="A2:G2"/>
    <mergeCell ref="A3:G3"/>
    <mergeCell ref="A5:G5"/>
    <mergeCell ref="A4:G4"/>
    <mergeCell ref="A7:A8"/>
    <mergeCell ref="B7:B8"/>
    <mergeCell ref="C7:C8"/>
    <mergeCell ref="D7:D8"/>
    <mergeCell ref="E7:E8"/>
    <mergeCell ref="A1:G1"/>
  </mergeCells>
  <pageMargins left="0.65" right="0.27" top="0.75" bottom="0.35" header="0.54" footer="0.24"/>
  <pageSetup paperSize="9" orientation="portrait" verticalDpi="0" r:id="rId1"/>
  <headerFooter>
    <oddHeader>&amp;R&amp;"Times New Roman,Regular"&amp;9Biểu mẫu số 30 - Nghị định 31 - Trang &amp;P/&amp;N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workbookViewId="0">
      <selection activeCell="E7" sqref="E7:E8"/>
    </sheetView>
  </sheetViews>
  <sheetFormatPr defaultRowHeight="14.4" x14ac:dyDescent="0.3"/>
  <cols>
    <col min="1" max="1" width="5.44140625" customWidth="1"/>
    <col min="2" max="2" width="12.44140625" customWidth="1"/>
    <col min="3" max="3" width="9.44140625" customWidth="1"/>
    <col min="4" max="4" width="9.77734375" customWidth="1"/>
    <col min="6" max="6" width="9.6640625" customWidth="1"/>
    <col min="12" max="12" width="9.5546875" customWidth="1"/>
    <col min="18" max="18" width="10.77734375" customWidth="1"/>
    <col min="19" max="19" width="11.77734375" customWidth="1"/>
    <col min="20" max="20" width="10.44140625" customWidth="1"/>
  </cols>
  <sheetData>
    <row r="1" spans="1:22" ht="17.399999999999999" x14ac:dyDescent="0.3">
      <c r="A1" s="64" t="s">
        <v>656</v>
      </c>
      <c r="B1" s="64"/>
      <c r="C1" s="64"/>
      <c r="D1" s="64"/>
      <c r="E1" s="64"/>
      <c r="F1" s="64"/>
      <c r="G1" s="64"/>
      <c r="H1" s="64"/>
      <c r="I1" s="64"/>
      <c r="J1" s="64"/>
      <c r="K1" s="64"/>
      <c r="L1" s="64"/>
      <c r="M1" s="64"/>
      <c r="N1" s="64"/>
      <c r="O1" s="64"/>
      <c r="P1" s="64"/>
      <c r="Q1" s="64"/>
      <c r="R1" s="64"/>
      <c r="S1" s="64"/>
      <c r="T1" s="64"/>
      <c r="U1" s="64"/>
      <c r="V1" s="64"/>
    </row>
    <row r="2" spans="1:22" ht="17.399999999999999" x14ac:dyDescent="0.3">
      <c r="A2" s="87" t="s">
        <v>456</v>
      </c>
      <c r="B2" s="87"/>
      <c r="C2" s="87"/>
      <c r="D2" s="87"/>
      <c r="E2" s="87"/>
      <c r="F2" s="87"/>
      <c r="G2" s="87"/>
      <c r="H2" s="87"/>
      <c r="I2" s="87"/>
      <c r="J2" s="87"/>
      <c r="K2" s="87"/>
      <c r="L2" s="87"/>
      <c r="M2" s="87"/>
      <c r="N2" s="87"/>
      <c r="O2" s="87"/>
      <c r="P2" s="87"/>
      <c r="Q2" s="87"/>
      <c r="R2" s="87"/>
      <c r="S2" s="87"/>
      <c r="T2" s="87"/>
      <c r="U2" s="87"/>
      <c r="V2" s="87"/>
    </row>
    <row r="3" spans="1:22" ht="15.6" x14ac:dyDescent="0.3">
      <c r="A3" s="39" t="s">
        <v>43</v>
      </c>
      <c r="B3" s="39"/>
      <c r="C3" s="39"/>
      <c r="D3" s="39"/>
      <c r="E3" s="39"/>
      <c r="F3" s="39"/>
      <c r="G3" s="39"/>
      <c r="H3" s="39"/>
      <c r="I3" s="39"/>
      <c r="J3" s="39"/>
      <c r="K3" s="39"/>
      <c r="L3" s="39"/>
      <c r="M3" s="39"/>
      <c r="N3" s="39"/>
      <c r="O3" s="39"/>
      <c r="P3" s="39"/>
      <c r="Q3" s="39"/>
      <c r="R3" s="39"/>
      <c r="S3" s="39"/>
      <c r="T3" s="39"/>
      <c r="U3" s="39"/>
      <c r="V3" s="39"/>
    </row>
    <row r="4" spans="1:22" x14ac:dyDescent="0.3">
      <c r="A4" s="21"/>
      <c r="B4" s="21"/>
      <c r="C4" s="29"/>
      <c r="D4" s="29"/>
      <c r="E4" s="29"/>
      <c r="F4" s="29"/>
      <c r="G4" s="29"/>
      <c r="H4" s="29"/>
      <c r="I4" s="29"/>
      <c r="J4" s="29"/>
      <c r="K4" s="29"/>
      <c r="L4" s="29"/>
      <c r="M4" s="29"/>
      <c r="N4" s="29"/>
      <c r="O4" s="29"/>
      <c r="P4" s="29"/>
      <c r="Q4" s="40" t="s">
        <v>624</v>
      </c>
      <c r="R4" s="40"/>
      <c r="S4" s="40"/>
      <c r="T4" s="40"/>
      <c r="U4" s="40"/>
      <c r="V4" s="40"/>
    </row>
    <row r="5" spans="1:22" x14ac:dyDescent="0.3">
      <c r="A5" s="138" t="s">
        <v>0</v>
      </c>
      <c r="B5" s="138" t="s">
        <v>428</v>
      </c>
      <c r="C5" s="161" t="s">
        <v>457</v>
      </c>
      <c r="D5" s="161" t="s">
        <v>458</v>
      </c>
      <c r="E5" s="161"/>
      <c r="F5" s="161"/>
      <c r="G5" s="161"/>
      <c r="H5" s="161"/>
      <c r="I5" s="161"/>
      <c r="J5" s="161"/>
      <c r="K5" s="161"/>
      <c r="L5" s="161"/>
      <c r="M5" s="161"/>
      <c r="N5" s="161"/>
      <c r="O5" s="161"/>
      <c r="P5" s="161"/>
      <c r="Q5" s="161" t="s">
        <v>133</v>
      </c>
      <c r="R5" s="161"/>
      <c r="S5" s="161"/>
      <c r="T5" s="161"/>
      <c r="U5" s="161" t="s">
        <v>33</v>
      </c>
      <c r="V5" s="161" t="s">
        <v>21</v>
      </c>
    </row>
    <row r="6" spans="1:22" x14ac:dyDescent="0.3">
      <c r="A6" s="138"/>
      <c r="B6" s="138"/>
      <c r="C6" s="161"/>
      <c r="D6" s="161" t="s">
        <v>60</v>
      </c>
      <c r="E6" s="161" t="s">
        <v>140</v>
      </c>
      <c r="F6" s="161"/>
      <c r="G6" s="161"/>
      <c r="H6" s="161"/>
      <c r="I6" s="161"/>
      <c r="J6" s="161"/>
      <c r="K6" s="161" t="s">
        <v>93</v>
      </c>
      <c r="L6" s="161"/>
      <c r="M6" s="161"/>
      <c r="N6" s="161" t="s">
        <v>459</v>
      </c>
      <c r="O6" s="161" t="s">
        <v>100</v>
      </c>
      <c r="P6" s="161" t="s">
        <v>460</v>
      </c>
      <c r="Q6" s="161" t="s">
        <v>60</v>
      </c>
      <c r="R6" s="161" t="s">
        <v>461</v>
      </c>
      <c r="S6" s="161" t="s">
        <v>462</v>
      </c>
      <c r="T6" s="161" t="s">
        <v>463</v>
      </c>
      <c r="U6" s="161"/>
      <c r="V6" s="161"/>
    </row>
    <row r="7" spans="1:22" x14ac:dyDescent="0.3">
      <c r="A7" s="138"/>
      <c r="B7" s="138"/>
      <c r="C7" s="161"/>
      <c r="D7" s="161"/>
      <c r="E7" s="161" t="s">
        <v>60</v>
      </c>
      <c r="F7" s="161" t="s">
        <v>351</v>
      </c>
      <c r="G7" s="161"/>
      <c r="H7" s="161" t="s">
        <v>464</v>
      </c>
      <c r="I7" s="161" t="s">
        <v>465</v>
      </c>
      <c r="J7" s="161" t="s">
        <v>89</v>
      </c>
      <c r="K7" s="161" t="s">
        <v>60</v>
      </c>
      <c r="L7" s="161" t="s">
        <v>351</v>
      </c>
      <c r="M7" s="161"/>
      <c r="N7" s="161"/>
      <c r="O7" s="161"/>
      <c r="P7" s="161"/>
      <c r="Q7" s="161"/>
      <c r="R7" s="161"/>
      <c r="S7" s="161"/>
      <c r="T7" s="161"/>
      <c r="U7" s="161"/>
      <c r="V7" s="161"/>
    </row>
    <row r="8" spans="1:22" ht="45.6" x14ac:dyDescent="0.3">
      <c r="A8" s="138"/>
      <c r="B8" s="138"/>
      <c r="C8" s="161"/>
      <c r="D8" s="161"/>
      <c r="E8" s="161"/>
      <c r="F8" s="162" t="s">
        <v>466</v>
      </c>
      <c r="G8" s="162" t="s">
        <v>349</v>
      </c>
      <c r="H8" s="161"/>
      <c r="I8" s="161"/>
      <c r="J8" s="161"/>
      <c r="K8" s="161"/>
      <c r="L8" s="162" t="s">
        <v>466</v>
      </c>
      <c r="M8" s="162" t="s">
        <v>95</v>
      </c>
      <c r="N8" s="161"/>
      <c r="O8" s="161"/>
      <c r="P8" s="161"/>
      <c r="Q8" s="161"/>
      <c r="R8" s="161"/>
      <c r="S8" s="161"/>
      <c r="T8" s="161"/>
      <c r="U8" s="161"/>
      <c r="V8" s="161"/>
    </row>
    <row r="9" spans="1:22" ht="24" x14ac:dyDescent="0.3">
      <c r="A9" s="139" t="s">
        <v>4</v>
      </c>
      <c r="B9" s="139" t="s">
        <v>5</v>
      </c>
      <c r="C9" s="139" t="s">
        <v>467</v>
      </c>
      <c r="D9" s="139" t="s">
        <v>468</v>
      </c>
      <c r="E9" s="139" t="s">
        <v>469</v>
      </c>
      <c r="F9" s="139">
        <v>4</v>
      </c>
      <c r="G9" s="139">
        <v>5</v>
      </c>
      <c r="H9" s="139">
        <v>6</v>
      </c>
      <c r="I9" s="139">
        <v>7</v>
      </c>
      <c r="J9" s="139">
        <v>8</v>
      </c>
      <c r="K9" s="139">
        <v>9</v>
      </c>
      <c r="L9" s="139">
        <v>10</v>
      </c>
      <c r="M9" s="139">
        <v>11</v>
      </c>
      <c r="N9" s="139">
        <v>12</v>
      </c>
      <c r="O9" s="139">
        <v>13</v>
      </c>
      <c r="P9" s="139">
        <v>14</v>
      </c>
      <c r="Q9" s="139" t="s">
        <v>470</v>
      </c>
      <c r="R9" s="139">
        <v>16</v>
      </c>
      <c r="S9" s="139">
        <v>17</v>
      </c>
      <c r="T9" s="139">
        <v>18</v>
      </c>
      <c r="U9" s="139">
        <v>19</v>
      </c>
      <c r="V9" s="139">
        <v>20</v>
      </c>
    </row>
    <row r="10" spans="1:22" x14ac:dyDescent="0.3">
      <c r="A10" s="140"/>
      <c r="B10" s="140" t="s">
        <v>356</v>
      </c>
      <c r="C10" s="163">
        <f t="shared" ref="C10:V10" si="0">SUM(C11:C22)</f>
        <v>60989.7</v>
      </c>
      <c r="D10" s="163">
        <f t="shared" si="0"/>
        <v>60902.100000000006</v>
      </c>
      <c r="E10" s="163">
        <f t="shared" si="0"/>
        <v>0</v>
      </c>
      <c r="F10" s="163">
        <f t="shared" si="0"/>
        <v>0</v>
      </c>
      <c r="G10" s="163">
        <f t="shared" si="0"/>
        <v>0</v>
      </c>
      <c r="H10" s="163">
        <f t="shared" si="0"/>
        <v>0</v>
      </c>
      <c r="I10" s="163">
        <f t="shared" si="0"/>
        <v>0</v>
      </c>
      <c r="J10" s="163">
        <f t="shared" si="0"/>
        <v>0</v>
      </c>
      <c r="K10" s="163">
        <f t="shared" si="0"/>
        <v>59709.100000000006</v>
      </c>
      <c r="L10" s="163">
        <f t="shared" si="0"/>
        <v>245</v>
      </c>
      <c r="M10" s="163">
        <f t="shared" si="0"/>
        <v>0</v>
      </c>
      <c r="N10" s="163">
        <f t="shared" si="0"/>
        <v>0</v>
      </c>
      <c r="O10" s="163">
        <f t="shared" si="0"/>
        <v>1193</v>
      </c>
      <c r="P10" s="163">
        <f t="shared" si="0"/>
        <v>550.70000000000005</v>
      </c>
      <c r="Q10" s="163">
        <f t="shared" si="0"/>
        <v>0</v>
      </c>
      <c r="R10" s="163">
        <f t="shared" si="0"/>
        <v>0</v>
      </c>
      <c r="S10" s="163">
        <f t="shared" si="0"/>
        <v>0</v>
      </c>
      <c r="T10" s="163">
        <f t="shared" si="0"/>
        <v>0</v>
      </c>
      <c r="U10" s="163">
        <f t="shared" si="0"/>
        <v>87.6</v>
      </c>
      <c r="V10" s="163">
        <f t="shared" si="0"/>
        <v>0</v>
      </c>
    </row>
    <row r="11" spans="1:22" x14ac:dyDescent="0.3">
      <c r="A11" s="141">
        <v>1</v>
      </c>
      <c r="B11" s="142" t="s">
        <v>63</v>
      </c>
      <c r="C11" s="163">
        <f>SUM(D11,Q11,U11:V11)</f>
        <v>4608.2</v>
      </c>
      <c r="D11" s="163">
        <f>SUM(E11,K11,N11:O11)</f>
        <v>4593.2</v>
      </c>
      <c r="E11" s="164"/>
      <c r="F11" s="164"/>
      <c r="G11" s="164"/>
      <c r="H11" s="164"/>
      <c r="I11" s="164"/>
      <c r="J11" s="164"/>
      <c r="K11" s="164">
        <v>4503.2</v>
      </c>
      <c r="L11" s="164">
        <v>20</v>
      </c>
      <c r="M11" s="164"/>
      <c r="N11" s="164"/>
      <c r="O11" s="164">
        <v>90</v>
      </c>
      <c r="P11" s="164">
        <v>44.4</v>
      </c>
      <c r="Q11" s="164"/>
      <c r="R11" s="164"/>
      <c r="S11" s="164"/>
      <c r="T11" s="164"/>
      <c r="U11" s="164">
        <v>15</v>
      </c>
      <c r="V11" s="164"/>
    </row>
    <row r="12" spans="1:22" x14ac:dyDescent="0.3">
      <c r="A12" s="141">
        <v>2</v>
      </c>
      <c r="B12" s="142" t="s">
        <v>64</v>
      </c>
      <c r="C12" s="163">
        <f t="shared" ref="C12:C22" si="1">SUM(D12,Q12,U12:V12)</f>
        <v>4287.5</v>
      </c>
      <c r="D12" s="163">
        <f t="shared" ref="D12:D22" si="2">SUM(E12,K12,N12:O12)</f>
        <v>4287.5</v>
      </c>
      <c r="E12" s="164"/>
      <c r="F12" s="164"/>
      <c r="G12" s="164"/>
      <c r="H12" s="164"/>
      <c r="I12" s="164"/>
      <c r="J12" s="164"/>
      <c r="K12" s="164">
        <v>4203.5</v>
      </c>
      <c r="L12" s="164">
        <v>20</v>
      </c>
      <c r="M12" s="164"/>
      <c r="N12" s="164"/>
      <c r="O12" s="164">
        <v>84</v>
      </c>
      <c r="P12" s="164">
        <v>44.6</v>
      </c>
      <c r="Q12" s="164"/>
      <c r="R12" s="164"/>
      <c r="S12" s="164"/>
      <c r="T12" s="164"/>
      <c r="U12" s="164">
        <v>0</v>
      </c>
      <c r="V12" s="164"/>
    </row>
    <row r="13" spans="1:22" ht="16.8" customHeight="1" x14ac:dyDescent="0.3">
      <c r="A13" s="141">
        <v>3</v>
      </c>
      <c r="B13" s="142" t="s">
        <v>65</v>
      </c>
      <c r="C13" s="163">
        <f t="shared" si="1"/>
        <v>4745.7000000000007</v>
      </c>
      <c r="D13" s="163">
        <f t="shared" si="2"/>
        <v>4730.7000000000007</v>
      </c>
      <c r="E13" s="164"/>
      <c r="F13" s="164"/>
      <c r="G13" s="164"/>
      <c r="H13" s="164"/>
      <c r="I13" s="164"/>
      <c r="J13" s="164"/>
      <c r="K13" s="164">
        <v>4637.7000000000007</v>
      </c>
      <c r="L13" s="164">
        <v>20</v>
      </c>
      <c r="M13" s="164"/>
      <c r="N13" s="164"/>
      <c r="O13" s="164">
        <v>93</v>
      </c>
      <c r="P13" s="164">
        <v>43.7</v>
      </c>
      <c r="Q13" s="164"/>
      <c r="R13" s="164"/>
      <c r="S13" s="164"/>
      <c r="T13" s="164"/>
      <c r="U13" s="164">
        <v>15</v>
      </c>
      <c r="V13" s="164"/>
    </row>
    <row r="14" spans="1:22" x14ac:dyDescent="0.3">
      <c r="A14" s="141">
        <v>4</v>
      </c>
      <c r="B14" s="142" t="s">
        <v>66</v>
      </c>
      <c r="C14" s="163">
        <f t="shared" si="1"/>
        <v>4247.7</v>
      </c>
      <c r="D14" s="163">
        <f t="shared" si="2"/>
        <v>4246.2</v>
      </c>
      <c r="E14" s="164"/>
      <c r="F14" s="164"/>
      <c r="G14" s="164"/>
      <c r="H14" s="164"/>
      <c r="I14" s="164"/>
      <c r="J14" s="164"/>
      <c r="K14" s="164">
        <v>4163.2</v>
      </c>
      <c r="L14" s="164">
        <v>20</v>
      </c>
      <c r="M14" s="164"/>
      <c r="N14" s="164"/>
      <c r="O14" s="164">
        <v>83</v>
      </c>
      <c r="P14" s="164">
        <v>44.7</v>
      </c>
      <c r="Q14" s="164"/>
      <c r="R14" s="164"/>
      <c r="S14" s="164"/>
      <c r="T14" s="164"/>
      <c r="U14" s="164">
        <v>1.5</v>
      </c>
      <c r="V14" s="164"/>
    </row>
    <row r="15" spans="1:22" x14ac:dyDescent="0.3">
      <c r="A15" s="141">
        <v>5</v>
      </c>
      <c r="B15" s="142" t="s">
        <v>67</v>
      </c>
      <c r="C15" s="163">
        <f t="shared" si="1"/>
        <v>5175.8</v>
      </c>
      <c r="D15" s="163">
        <f t="shared" si="2"/>
        <v>5171.3</v>
      </c>
      <c r="E15" s="164"/>
      <c r="F15" s="164"/>
      <c r="G15" s="164"/>
      <c r="H15" s="164"/>
      <c r="I15" s="164"/>
      <c r="J15" s="164"/>
      <c r="K15" s="164">
        <v>5070.3</v>
      </c>
      <c r="L15" s="164">
        <v>20</v>
      </c>
      <c r="M15" s="164"/>
      <c r="N15" s="164"/>
      <c r="O15" s="164">
        <v>101</v>
      </c>
      <c r="P15" s="164">
        <v>45.3</v>
      </c>
      <c r="Q15" s="164"/>
      <c r="R15" s="164"/>
      <c r="S15" s="164"/>
      <c r="T15" s="164"/>
      <c r="U15" s="164">
        <v>4.5</v>
      </c>
      <c r="V15" s="164"/>
    </row>
    <row r="16" spans="1:22" x14ac:dyDescent="0.3">
      <c r="A16" s="141">
        <v>6</v>
      </c>
      <c r="B16" s="142" t="s">
        <v>68</v>
      </c>
      <c r="C16" s="163">
        <f t="shared" si="1"/>
        <v>6409.4000000000005</v>
      </c>
      <c r="D16" s="163">
        <f t="shared" si="2"/>
        <v>6364.4000000000005</v>
      </c>
      <c r="E16" s="164"/>
      <c r="F16" s="164"/>
      <c r="G16" s="164"/>
      <c r="H16" s="164"/>
      <c r="I16" s="164"/>
      <c r="J16" s="164"/>
      <c r="K16" s="164">
        <v>6239.4000000000005</v>
      </c>
      <c r="L16" s="164">
        <v>25</v>
      </c>
      <c r="M16" s="164"/>
      <c r="N16" s="164"/>
      <c r="O16" s="164">
        <v>125</v>
      </c>
      <c r="P16" s="164">
        <v>47.5</v>
      </c>
      <c r="Q16" s="164"/>
      <c r="R16" s="164"/>
      <c r="S16" s="164"/>
      <c r="T16" s="164"/>
      <c r="U16" s="164">
        <v>45</v>
      </c>
      <c r="V16" s="164"/>
    </row>
    <row r="17" spans="1:22" x14ac:dyDescent="0.3">
      <c r="A17" s="141">
        <v>7</v>
      </c>
      <c r="B17" s="142" t="s">
        <v>69</v>
      </c>
      <c r="C17" s="163">
        <f t="shared" si="1"/>
        <v>5380.7</v>
      </c>
      <c r="D17" s="163">
        <f t="shared" si="2"/>
        <v>5374.7</v>
      </c>
      <c r="E17" s="164"/>
      <c r="F17" s="164"/>
      <c r="G17" s="164"/>
      <c r="H17" s="164"/>
      <c r="I17" s="164"/>
      <c r="J17" s="164"/>
      <c r="K17" s="164">
        <v>5269.7</v>
      </c>
      <c r="L17" s="164">
        <v>20</v>
      </c>
      <c r="M17" s="164"/>
      <c r="N17" s="164"/>
      <c r="O17" s="164">
        <v>105</v>
      </c>
      <c r="P17" s="164">
        <v>46.8</v>
      </c>
      <c r="Q17" s="164"/>
      <c r="R17" s="164"/>
      <c r="S17" s="164"/>
      <c r="T17" s="164"/>
      <c r="U17" s="164">
        <v>6</v>
      </c>
      <c r="V17" s="164"/>
    </row>
    <row r="18" spans="1:22" x14ac:dyDescent="0.3">
      <c r="A18" s="141">
        <v>8</v>
      </c>
      <c r="B18" s="142" t="s">
        <v>70</v>
      </c>
      <c r="C18" s="163">
        <f t="shared" si="1"/>
        <v>4507.2000000000007</v>
      </c>
      <c r="D18" s="163">
        <f t="shared" si="2"/>
        <v>4506.6000000000004</v>
      </c>
      <c r="E18" s="164"/>
      <c r="F18" s="164"/>
      <c r="G18" s="164"/>
      <c r="H18" s="164"/>
      <c r="I18" s="164"/>
      <c r="J18" s="164"/>
      <c r="K18" s="164">
        <v>4418.6000000000004</v>
      </c>
      <c r="L18" s="164">
        <v>20</v>
      </c>
      <c r="M18" s="164"/>
      <c r="N18" s="164"/>
      <c r="O18" s="164">
        <v>88</v>
      </c>
      <c r="P18" s="164">
        <v>45.2</v>
      </c>
      <c r="Q18" s="164"/>
      <c r="R18" s="164"/>
      <c r="S18" s="164"/>
      <c r="T18" s="164"/>
      <c r="U18" s="164">
        <v>0.6</v>
      </c>
      <c r="V18" s="164"/>
    </row>
    <row r="19" spans="1:22" x14ac:dyDescent="0.3">
      <c r="A19" s="141">
        <v>9</v>
      </c>
      <c r="B19" s="142" t="s">
        <v>71</v>
      </c>
      <c r="C19" s="163">
        <f t="shared" si="1"/>
        <v>4902.3</v>
      </c>
      <c r="D19" s="163">
        <f t="shared" si="2"/>
        <v>4902.3</v>
      </c>
      <c r="E19" s="164"/>
      <c r="F19" s="164"/>
      <c r="G19" s="164"/>
      <c r="H19" s="164"/>
      <c r="I19" s="164"/>
      <c r="J19" s="164"/>
      <c r="K19" s="164">
        <v>4806.3</v>
      </c>
      <c r="L19" s="164">
        <v>20</v>
      </c>
      <c r="M19" s="164"/>
      <c r="N19" s="164"/>
      <c r="O19" s="164">
        <v>96</v>
      </c>
      <c r="P19" s="164">
        <v>47.1</v>
      </c>
      <c r="Q19" s="164"/>
      <c r="R19" s="164"/>
      <c r="S19" s="164"/>
      <c r="T19" s="164"/>
      <c r="U19" s="164">
        <v>0</v>
      </c>
      <c r="V19" s="164"/>
    </row>
    <row r="20" spans="1:22" x14ac:dyDescent="0.3">
      <c r="A20" s="141">
        <v>10</v>
      </c>
      <c r="B20" s="68" t="s">
        <v>72</v>
      </c>
      <c r="C20" s="163">
        <f t="shared" si="1"/>
        <v>5359.4</v>
      </c>
      <c r="D20" s="163">
        <f t="shared" si="2"/>
        <v>5359.4</v>
      </c>
      <c r="E20" s="69"/>
      <c r="F20" s="69"/>
      <c r="G20" s="69"/>
      <c r="H20" s="69"/>
      <c r="I20" s="69"/>
      <c r="J20" s="69"/>
      <c r="K20" s="69">
        <v>5254.4</v>
      </c>
      <c r="L20" s="69">
        <v>20</v>
      </c>
      <c r="M20" s="69"/>
      <c r="N20" s="69"/>
      <c r="O20" s="69">
        <v>105</v>
      </c>
      <c r="P20" s="69">
        <v>47.7</v>
      </c>
      <c r="Q20" s="69"/>
      <c r="R20" s="69"/>
      <c r="S20" s="69"/>
      <c r="T20" s="69"/>
      <c r="U20" s="69">
        <v>0</v>
      </c>
      <c r="V20" s="69"/>
    </row>
    <row r="21" spans="1:22" x14ac:dyDescent="0.3">
      <c r="A21" s="141">
        <v>11</v>
      </c>
      <c r="B21" s="68" t="s">
        <v>73</v>
      </c>
      <c r="C21" s="163">
        <f t="shared" si="1"/>
        <v>5896.6</v>
      </c>
      <c r="D21" s="163">
        <f t="shared" si="2"/>
        <v>5896.6</v>
      </c>
      <c r="E21" s="69"/>
      <c r="F21" s="69"/>
      <c r="G21" s="69"/>
      <c r="H21" s="69"/>
      <c r="I21" s="69"/>
      <c r="J21" s="69"/>
      <c r="K21" s="69">
        <v>5780.6</v>
      </c>
      <c r="L21" s="69">
        <v>20</v>
      </c>
      <c r="M21" s="69"/>
      <c r="N21" s="69"/>
      <c r="O21" s="69">
        <v>116</v>
      </c>
      <c r="P21" s="69">
        <v>47.1</v>
      </c>
      <c r="Q21" s="69"/>
      <c r="R21" s="69"/>
      <c r="S21" s="69"/>
      <c r="T21" s="69"/>
      <c r="U21" s="69">
        <v>0</v>
      </c>
      <c r="V21" s="69"/>
    </row>
    <row r="22" spans="1:22" x14ac:dyDescent="0.3">
      <c r="A22" s="141">
        <v>12</v>
      </c>
      <c r="B22" s="68" t="s">
        <v>74</v>
      </c>
      <c r="C22" s="163">
        <f t="shared" si="1"/>
        <v>5469.2000000000007</v>
      </c>
      <c r="D22" s="163">
        <f t="shared" si="2"/>
        <v>5469.2000000000007</v>
      </c>
      <c r="E22" s="69"/>
      <c r="F22" s="69"/>
      <c r="G22" s="69"/>
      <c r="H22" s="69"/>
      <c r="I22" s="69"/>
      <c r="J22" s="69"/>
      <c r="K22" s="69">
        <v>5362.2000000000007</v>
      </c>
      <c r="L22" s="69">
        <v>20</v>
      </c>
      <c r="M22" s="69"/>
      <c r="N22" s="69"/>
      <c r="O22" s="69">
        <v>107</v>
      </c>
      <c r="P22" s="69">
        <v>46.6</v>
      </c>
      <c r="Q22" s="69"/>
      <c r="R22" s="69"/>
      <c r="S22" s="69"/>
      <c r="T22" s="69"/>
      <c r="U22" s="69">
        <v>0</v>
      </c>
      <c r="V22" s="69"/>
    </row>
  </sheetData>
  <mergeCells count="28">
    <mergeCell ref="A1:V1"/>
    <mergeCell ref="A2:V2"/>
    <mergeCell ref="A3:V3"/>
    <mergeCell ref="Q4:V4"/>
    <mergeCell ref="A5:A8"/>
    <mergeCell ref="B5:B8"/>
    <mergeCell ref="C5:C8"/>
    <mergeCell ref="D5:P5"/>
    <mergeCell ref="Q5:T5"/>
    <mergeCell ref="U5:U8"/>
    <mergeCell ref="V5:V8"/>
    <mergeCell ref="D6:D8"/>
    <mergeCell ref="E6:J6"/>
    <mergeCell ref="K6:M6"/>
    <mergeCell ref="N6:N8"/>
    <mergeCell ref="O6:O8"/>
    <mergeCell ref="P6:P8"/>
    <mergeCell ref="Q6:Q8"/>
    <mergeCell ref="R6:R8"/>
    <mergeCell ref="S6:S8"/>
    <mergeCell ref="T6:T8"/>
    <mergeCell ref="E7:E8"/>
    <mergeCell ref="F7:G7"/>
    <mergeCell ref="H7:H8"/>
    <mergeCell ref="I7:I8"/>
    <mergeCell ref="J7:J8"/>
    <mergeCell ref="K7:K8"/>
    <mergeCell ref="L7:M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tabSelected="1" workbookViewId="0">
      <selection activeCell="B5" sqref="B5:B8"/>
    </sheetView>
  </sheetViews>
  <sheetFormatPr defaultRowHeight="14.4" x14ac:dyDescent="0.3"/>
  <cols>
    <col min="1" max="1" width="4.6640625" customWidth="1"/>
    <col min="2" max="2" width="34.33203125" customWidth="1"/>
    <col min="4" max="4" width="13" customWidth="1"/>
  </cols>
  <sheetData>
    <row r="1" spans="1:22" ht="17.399999999999999" x14ac:dyDescent="0.3">
      <c r="A1" s="64" t="s">
        <v>664</v>
      </c>
      <c r="B1" s="64"/>
      <c r="C1" s="64"/>
      <c r="D1" s="64"/>
      <c r="E1" s="64"/>
      <c r="F1" s="64"/>
      <c r="G1" s="64"/>
      <c r="H1" s="64"/>
      <c r="I1" s="64"/>
      <c r="J1" s="64"/>
      <c r="K1" s="64"/>
      <c r="L1" s="64"/>
      <c r="M1" s="64"/>
      <c r="N1" s="64"/>
      <c r="O1" s="64"/>
      <c r="P1" s="64"/>
      <c r="Q1" s="64"/>
      <c r="R1" s="64"/>
      <c r="S1" s="64"/>
      <c r="T1" s="64"/>
      <c r="U1" s="64"/>
      <c r="V1" s="64"/>
    </row>
    <row r="2" spans="1:22" ht="17.399999999999999" x14ac:dyDescent="0.3">
      <c r="A2" s="165" t="s">
        <v>471</v>
      </c>
      <c r="B2" s="165"/>
      <c r="C2" s="165"/>
      <c r="D2" s="165"/>
      <c r="E2" s="165"/>
      <c r="F2" s="165"/>
      <c r="G2" s="165"/>
      <c r="H2" s="165"/>
      <c r="I2" s="165"/>
      <c r="J2" s="165"/>
      <c r="K2" s="165"/>
      <c r="L2" s="165"/>
      <c r="M2" s="165"/>
      <c r="N2" s="165"/>
      <c r="O2" s="165"/>
      <c r="P2" s="165"/>
      <c r="Q2" s="165"/>
      <c r="R2" s="165"/>
      <c r="S2" s="165"/>
      <c r="T2" s="165"/>
      <c r="U2" s="165"/>
      <c r="V2" s="165"/>
    </row>
    <row r="3" spans="1:22" ht="16.8" x14ac:dyDescent="0.3">
      <c r="A3" s="167" t="s">
        <v>43</v>
      </c>
      <c r="B3" s="167"/>
      <c r="C3" s="167"/>
      <c r="D3" s="167"/>
      <c r="E3" s="167"/>
      <c r="F3" s="167"/>
      <c r="G3" s="167"/>
      <c r="H3" s="167"/>
      <c r="I3" s="167"/>
      <c r="J3" s="167"/>
      <c r="K3" s="167"/>
      <c r="L3" s="167"/>
      <c r="M3" s="167"/>
      <c r="N3" s="167"/>
      <c r="O3" s="167"/>
      <c r="P3" s="167"/>
      <c r="Q3" s="167"/>
      <c r="R3" s="167"/>
      <c r="S3" s="167"/>
      <c r="T3" s="167"/>
      <c r="U3" s="167"/>
      <c r="V3" s="167"/>
    </row>
    <row r="4" spans="1:22" ht="15.6" x14ac:dyDescent="0.3">
      <c r="A4" s="30"/>
      <c r="B4" s="30"/>
      <c r="C4" s="31"/>
      <c r="D4" s="31"/>
      <c r="E4" s="31"/>
      <c r="F4" s="31"/>
      <c r="G4" s="32"/>
      <c r="H4" s="32"/>
      <c r="I4" s="32"/>
      <c r="J4" s="32"/>
      <c r="K4" s="32"/>
      <c r="L4" s="32"/>
      <c r="M4" s="32"/>
      <c r="N4" s="32"/>
      <c r="O4" s="32"/>
      <c r="P4" s="32"/>
      <c r="Q4" s="32"/>
      <c r="R4" s="32"/>
      <c r="S4" s="166" t="s">
        <v>657</v>
      </c>
      <c r="T4" s="166"/>
      <c r="U4" s="166"/>
      <c r="V4" s="166"/>
    </row>
    <row r="5" spans="1:22" x14ac:dyDescent="0.3">
      <c r="A5" s="43" t="s">
        <v>0</v>
      </c>
      <c r="B5" s="43" t="s">
        <v>472</v>
      </c>
      <c r="C5" s="42" t="s">
        <v>473</v>
      </c>
      <c r="D5" s="42" t="s">
        <v>474</v>
      </c>
      <c r="E5" s="42" t="s">
        <v>475</v>
      </c>
      <c r="F5" s="43" t="s">
        <v>476</v>
      </c>
      <c r="G5" s="43"/>
      <c r="H5" s="43"/>
      <c r="I5" s="43"/>
      <c r="J5" s="43"/>
      <c r="K5" s="41" t="s">
        <v>477</v>
      </c>
      <c r="L5" s="41"/>
      <c r="M5" s="41"/>
      <c r="N5" s="41"/>
      <c r="O5" s="41" t="s">
        <v>478</v>
      </c>
      <c r="P5" s="41"/>
      <c r="Q5" s="41"/>
      <c r="R5" s="41"/>
      <c r="S5" s="41" t="s">
        <v>479</v>
      </c>
      <c r="T5" s="41"/>
      <c r="U5" s="41"/>
      <c r="V5" s="41"/>
    </row>
    <row r="6" spans="1:22" x14ac:dyDescent="0.3">
      <c r="A6" s="43"/>
      <c r="B6" s="43"/>
      <c r="C6" s="42"/>
      <c r="D6" s="42"/>
      <c r="E6" s="42"/>
      <c r="F6" s="42" t="s">
        <v>480</v>
      </c>
      <c r="G6" s="41" t="s">
        <v>481</v>
      </c>
      <c r="H6" s="41"/>
      <c r="I6" s="41"/>
      <c r="J6" s="41"/>
      <c r="K6" s="41"/>
      <c r="L6" s="41"/>
      <c r="M6" s="41"/>
      <c r="N6" s="41"/>
      <c r="O6" s="41"/>
      <c r="P6" s="41"/>
      <c r="Q6" s="41"/>
      <c r="R6" s="41"/>
      <c r="S6" s="41"/>
      <c r="T6" s="41"/>
      <c r="U6" s="41"/>
      <c r="V6" s="41"/>
    </row>
    <row r="7" spans="1:22" x14ac:dyDescent="0.3">
      <c r="A7" s="43"/>
      <c r="B7" s="43"/>
      <c r="C7" s="42"/>
      <c r="D7" s="42"/>
      <c r="E7" s="42"/>
      <c r="F7" s="42"/>
      <c r="G7" s="41" t="s">
        <v>622</v>
      </c>
      <c r="H7" s="41" t="s">
        <v>482</v>
      </c>
      <c r="I7" s="41"/>
      <c r="J7" s="41"/>
      <c r="K7" s="41" t="s">
        <v>60</v>
      </c>
      <c r="L7" s="41" t="s">
        <v>482</v>
      </c>
      <c r="M7" s="41"/>
      <c r="N7" s="41"/>
      <c r="O7" s="41" t="s">
        <v>60</v>
      </c>
      <c r="P7" s="41" t="s">
        <v>482</v>
      </c>
      <c r="Q7" s="41"/>
      <c r="R7" s="41"/>
      <c r="S7" s="41" t="s">
        <v>60</v>
      </c>
      <c r="T7" s="41" t="s">
        <v>482</v>
      </c>
      <c r="U7" s="41"/>
      <c r="V7" s="41"/>
    </row>
    <row r="8" spans="1:22" ht="16.8" x14ac:dyDescent="0.3">
      <c r="A8" s="43"/>
      <c r="B8" s="43"/>
      <c r="C8" s="42"/>
      <c r="D8" s="42"/>
      <c r="E8" s="42"/>
      <c r="F8" s="42"/>
      <c r="G8" s="41"/>
      <c r="H8" s="35" t="s">
        <v>483</v>
      </c>
      <c r="I8" s="35" t="s">
        <v>484</v>
      </c>
      <c r="J8" s="35" t="s">
        <v>78</v>
      </c>
      <c r="K8" s="41"/>
      <c r="L8" s="35" t="s">
        <v>483</v>
      </c>
      <c r="M8" s="35" t="s">
        <v>484</v>
      </c>
      <c r="N8" s="35" t="s">
        <v>78</v>
      </c>
      <c r="O8" s="41"/>
      <c r="P8" s="35" t="s">
        <v>483</v>
      </c>
      <c r="Q8" s="35" t="s">
        <v>484</v>
      </c>
      <c r="R8" s="35" t="s">
        <v>78</v>
      </c>
      <c r="S8" s="41"/>
      <c r="T8" s="35" t="s">
        <v>483</v>
      </c>
      <c r="U8" s="35" t="s">
        <v>484</v>
      </c>
      <c r="V8" s="35" t="s">
        <v>78</v>
      </c>
    </row>
    <row r="9" spans="1:22" x14ac:dyDescent="0.3">
      <c r="A9" s="168" t="s">
        <v>4</v>
      </c>
      <c r="B9" s="168" t="s">
        <v>5</v>
      </c>
      <c r="C9" s="169">
        <v>1</v>
      </c>
      <c r="D9" s="169">
        <v>2</v>
      </c>
      <c r="E9" s="169">
        <v>3</v>
      </c>
      <c r="F9" s="169">
        <v>4</v>
      </c>
      <c r="G9" s="35">
        <v>5</v>
      </c>
      <c r="H9" s="35">
        <v>6</v>
      </c>
      <c r="I9" s="35">
        <v>7</v>
      </c>
      <c r="J9" s="35">
        <v>8</v>
      </c>
      <c r="K9" s="35">
        <v>9</v>
      </c>
      <c r="L9" s="35">
        <v>10</v>
      </c>
      <c r="M9" s="35">
        <v>11</v>
      </c>
      <c r="N9" s="35">
        <v>12</v>
      </c>
      <c r="O9" s="35">
        <v>13</v>
      </c>
      <c r="P9" s="35">
        <v>14</v>
      </c>
      <c r="Q9" s="35">
        <v>15</v>
      </c>
      <c r="R9" s="35">
        <v>16</v>
      </c>
      <c r="S9" s="35">
        <v>17</v>
      </c>
      <c r="T9" s="35">
        <v>18</v>
      </c>
      <c r="U9" s="35">
        <v>19</v>
      </c>
      <c r="V9" s="35">
        <v>20</v>
      </c>
    </row>
    <row r="10" spans="1:22" x14ac:dyDescent="0.3">
      <c r="A10" s="20"/>
      <c r="B10" s="20" t="s">
        <v>485</v>
      </c>
      <c r="C10" s="33"/>
      <c r="D10" s="33"/>
      <c r="E10" s="33"/>
      <c r="F10" s="33"/>
      <c r="G10" s="34">
        <f t="shared" ref="G10:V10" si="0">G11+G32+G77+G23+G20+G88</f>
        <v>1101637.5029999998</v>
      </c>
      <c r="H10" s="34">
        <f t="shared" si="0"/>
        <v>0</v>
      </c>
      <c r="I10" s="34">
        <f t="shared" si="0"/>
        <v>8100</v>
      </c>
      <c r="J10" s="34">
        <f t="shared" si="0"/>
        <v>1092868.9069999999</v>
      </c>
      <c r="K10" s="34">
        <f t="shared" si="0"/>
        <v>293095.80900000001</v>
      </c>
      <c r="L10" s="34">
        <f t="shared" si="0"/>
        <v>0</v>
      </c>
      <c r="M10" s="34">
        <f t="shared" si="0"/>
        <v>7600</v>
      </c>
      <c r="N10" s="34">
        <f t="shared" si="0"/>
        <v>249107.19200000001</v>
      </c>
      <c r="O10" s="34">
        <f t="shared" si="0"/>
        <v>273068.23199999996</v>
      </c>
      <c r="P10" s="34">
        <f t="shared" si="0"/>
        <v>0</v>
      </c>
      <c r="Q10" s="34">
        <f t="shared" si="0"/>
        <v>17500</v>
      </c>
      <c r="R10" s="34">
        <f t="shared" si="0"/>
        <v>255568.23199999996</v>
      </c>
      <c r="S10" s="34">
        <f t="shared" si="0"/>
        <v>164725</v>
      </c>
      <c r="T10" s="34">
        <f t="shared" si="0"/>
        <v>0</v>
      </c>
      <c r="U10" s="34">
        <f t="shared" si="0"/>
        <v>0</v>
      </c>
      <c r="V10" s="34">
        <f t="shared" si="0"/>
        <v>164725</v>
      </c>
    </row>
    <row r="11" spans="1:22" x14ac:dyDescent="0.3">
      <c r="A11" s="20" t="s">
        <v>4</v>
      </c>
      <c r="B11" s="170" t="s">
        <v>486</v>
      </c>
      <c r="C11" s="33"/>
      <c r="D11" s="33"/>
      <c r="E11" s="33"/>
      <c r="F11" s="33"/>
      <c r="G11" s="34">
        <f>G12+G18</f>
        <v>55115.623</v>
      </c>
      <c r="H11" s="34">
        <f t="shared" ref="H11:V11" si="1">H12+H18</f>
        <v>0</v>
      </c>
      <c r="I11" s="34">
        <f t="shared" si="1"/>
        <v>0</v>
      </c>
      <c r="J11" s="34">
        <f t="shared" si="1"/>
        <v>55115.623</v>
      </c>
      <c r="K11" s="34">
        <f t="shared" si="1"/>
        <v>31423.919999999998</v>
      </c>
      <c r="L11" s="34">
        <f t="shared" si="1"/>
        <v>0</v>
      </c>
      <c r="M11" s="34">
        <f t="shared" si="1"/>
        <v>0</v>
      </c>
      <c r="N11" s="34">
        <f t="shared" si="1"/>
        <v>31423.919999999998</v>
      </c>
      <c r="O11" s="34">
        <f t="shared" si="1"/>
        <v>26251.182000000001</v>
      </c>
      <c r="P11" s="34">
        <f t="shared" si="1"/>
        <v>0</v>
      </c>
      <c r="Q11" s="34">
        <f t="shared" si="1"/>
        <v>12000</v>
      </c>
      <c r="R11" s="34">
        <f t="shared" si="1"/>
        <v>14251.182000000001</v>
      </c>
      <c r="S11" s="34">
        <f t="shared" si="1"/>
        <v>11100</v>
      </c>
      <c r="T11" s="34">
        <f t="shared" si="1"/>
        <v>0</v>
      </c>
      <c r="U11" s="34">
        <f t="shared" si="1"/>
        <v>0</v>
      </c>
      <c r="V11" s="34">
        <f t="shared" si="1"/>
        <v>11100</v>
      </c>
    </row>
    <row r="12" spans="1:22" x14ac:dyDescent="0.3">
      <c r="A12" s="20" t="s">
        <v>6</v>
      </c>
      <c r="B12" s="170" t="s">
        <v>359</v>
      </c>
      <c r="C12" s="33"/>
      <c r="D12" s="33"/>
      <c r="E12" s="33"/>
      <c r="F12" s="33"/>
      <c r="G12" s="34">
        <f>SUM(G13:G17)</f>
        <v>48260.623</v>
      </c>
      <c r="H12" s="34">
        <f t="shared" ref="H12:V12" si="2">SUM(H13:H17)</f>
        <v>0</v>
      </c>
      <c r="I12" s="34">
        <f t="shared" si="2"/>
        <v>0</v>
      </c>
      <c r="J12" s="34">
        <f t="shared" si="2"/>
        <v>48260.623</v>
      </c>
      <c r="K12" s="34">
        <f t="shared" si="2"/>
        <v>24568.92</v>
      </c>
      <c r="L12" s="34">
        <f t="shared" si="2"/>
        <v>0</v>
      </c>
      <c r="M12" s="34">
        <f t="shared" si="2"/>
        <v>0</v>
      </c>
      <c r="N12" s="34">
        <f t="shared" si="2"/>
        <v>24568.92</v>
      </c>
      <c r="O12" s="34">
        <f t="shared" si="2"/>
        <v>22051.182000000001</v>
      </c>
      <c r="P12" s="34">
        <f t="shared" si="2"/>
        <v>0</v>
      </c>
      <c r="Q12" s="34">
        <f t="shared" si="2"/>
        <v>12000</v>
      </c>
      <c r="R12" s="34">
        <f t="shared" si="2"/>
        <v>10051.182000000001</v>
      </c>
      <c r="S12" s="34">
        <f t="shared" si="2"/>
        <v>8700</v>
      </c>
      <c r="T12" s="34">
        <f t="shared" si="2"/>
        <v>0</v>
      </c>
      <c r="U12" s="34">
        <f t="shared" si="2"/>
        <v>0</v>
      </c>
      <c r="V12" s="34">
        <f t="shared" si="2"/>
        <v>8700</v>
      </c>
    </row>
    <row r="13" spans="1:22" ht="16.8" x14ac:dyDescent="0.3">
      <c r="A13" s="168">
        <v>1</v>
      </c>
      <c r="B13" s="171" t="s">
        <v>360</v>
      </c>
      <c r="C13" s="169" t="s">
        <v>74</v>
      </c>
      <c r="D13" s="169" t="s">
        <v>487</v>
      </c>
      <c r="E13" s="169" t="s">
        <v>488</v>
      </c>
      <c r="F13" s="169" t="s">
        <v>489</v>
      </c>
      <c r="G13" s="35">
        <v>5264.92</v>
      </c>
      <c r="H13" s="35"/>
      <c r="I13" s="35"/>
      <c r="J13" s="35">
        <v>5264.92</v>
      </c>
      <c r="K13" s="35">
        <v>5264.92</v>
      </c>
      <c r="L13" s="35"/>
      <c r="M13" s="35"/>
      <c r="N13" s="35">
        <v>5264.92</v>
      </c>
      <c r="O13" s="35">
        <v>4847.1819999999998</v>
      </c>
      <c r="P13" s="35"/>
      <c r="Q13" s="35"/>
      <c r="R13" s="35">
        <f>O13</f>
        <v>4847.1819999999998</v>
      </c>
      <c r="S13" s="35">
        <v>200</v>
      </c>
      <c r="T13" s="35"/>
      <c r="U13" s="35"/>
      <c r="V13" s="35">
        <f t="shared" ref="V13:V76" si="3">S13</f>
        <v>200</v>
      </c>
    </row>
    <row r="14" spans="1:22" ht="16.8" x14ac:dyDescent="0.3">
      <c r="A14" s="168">
        <v>2</v>
      </c>
      <c r="B14" s="171" t="s">
        <v>374</v>
      </c>
      <c r="C14" s="169" t="s">
        <v>73</v>
      </c>
      <c r="D14" s="169" t="s">
        <v>490</v>
      </c>
      <c r="E14" s="169" t="s">
        <v>491</v>
      </c>
      <c r="F14" s="169" t="s">
        <v>492</v>
      </c>
      <c r="G14" s="35">
        <v>6700</v>
      </c>
      <c r="H14" s="35"/>
      <c r="I14" s="35"/>
      <c r="J14" s="35">
        <v>6700</v>
      </c>
      <c r="K14" s="35">
        <v>500</v>
      </c>
      <c r="L14" s="35"/>
      <c r="M14" s="35"/>
      <c r="N14" s="35">
        <v>500</v>
      </c>
      <c r="O14" s="35">
        <v>500</v>
      </c>
      <c r="P14" s="35"/>
      <c r="Q14" s="35"/>
      <c r="R14" s="35">
        <f t="shared" ref="R14:R19" si="4">O14</f>
        <v>500</v>
      </c>
      <c r="S14" s="35">
        <v>3000</v>
      </c>
      <c r="T14" s="35"/>
      <c r="U14" s="35"/>
      <c r="V14" s="35">
        <f t="shared" si="3"/>
        <v>3000</v>
      </c>
    </row>
    <row r="15" spans="1:22" ht="16.8" x14ac:dyDescent="0.3">
      <c r="A15" s="168">
        <v>3</v>
      </c>
      <c r="B15" s="171" t="s">
        <v>375</v>
      </c>
      <c r="C15" s="169" t="s">
        <v>66</v>
      </c>
      <c r="D15" s="169" t="s">
        <v>493</v>
      </c>
      <c r="E15" s="169" t="s">
        <v>494</v>
      </c>
      <c r="F15" s="169" t="s">
        <v>495</v>
      </c>
      <c r="G15" s="35">
        <v>3200</v>
      </c>
      <c r="H15" s="35"/>
      <c r="I15" s="35"/>
      <c r="J15" s="35">
        <v>3200</v>
      </c>
      <c r="K15" s="35">
        <v>300</v>
      </c>
      <c r="L15" s="35"/>
      <c r="M15" s="35"/>
      <c r="N15" s="35">
        <v>300</v>
      </c>
      <c r="O15" s="35">
        <v>300</v>
      </c>
      <c r="P15" s="35"/>
      <c r="Q15" s="35"/>
      <c r="R15" s="35">
        <f t="shared" si="4"/>
        <v>300</v>
      </c>
      <c r="S15" s="35">
        <v>1500</v>
      </c>
      <c r="T15" s="35"/>
      <c r="U15" s="35"/>
      <c r="V15" s="35">
        <f t="shared" si="3"/>
        <v>1500</v>
      </c>
    </row>
    <row r="16" spans="1:22" ht="16.8" x14ac:dyDescent="0.3">
      <c r="A16" s="168">
        <v>4</v>
      </c>
      <c r="B16" s="171" t="s">
        <v>412</v>
      </c>
      <c r="C16" s="169" t="s">
        <v>68</v>
      </c>
      <c r="D16" s="169" t="s">
        <v>496</v>
      </c>
      <c r="E16" s="169" t="s">
        <v>497</v>
      </c>
      <c r="F16" s="169" t="s">
        <v>498</v>
      </c>
      <c r="G16" s="35">
        <v>31296</v>
      </c>
      <c r="H16" s="35"/>
      <c r="I16" s="35"/>
      <c r="J16" s="35">
        <f>G16</f>
        <v>31296</v>
      </c>
      <c r="K16" s="35">
        <v>18304</v>
      </c>
      <c r="L16" s="35"/>
      <c r="M16" s="35"/>
      <c r="N16" s="35">
        <v>18304</v>
      </c>
      <c r="O16" s="35">
        <f>SUM(P16:R16)</f>
        <v>16204</v>
      </c>
      <c r="P16" s="35"/>
      <c r="Q16" s="35">
        <v>12000</v>
      </c>
      <c r="R16" s="35">
        <v>4204</v>
      </c>
      <c r="S16" s="35">
        <v>3000</v>
      </c>
      <c r="T16" s="35"/>
      <c r="U16" s="35"/>
      <c r="V16" s="35">
        <f t="shared" si="3"/>
        <v>3000</v>
      </c>
    </row>
    <row r="17" spans="1:22" ht="16.8" x14ac:dyDescent="0.3">
      <c r="A17" s="168">
        <v>5</v>
      </c>
      <c r="B17" s="171" t="s">
        <v>373</v>
      </c>
      <c r="C17" s="169" t="s">
        <v>73</v>
      </c>
      <c r="D17" s="169" t="s">
        <v>499</v>
      </c>
      <c r="E17" s="169" t="s">
        <v>494</v>
      </c>
      <c r="F17" s="169" t="s">
        <v>500</v>
      </c>
      <c r="G17" s="35">
        <v>1799.703</v>
      </c>
      <c r="H17" s="35"/>
      <c r="I17" s="35"/>
      <c r="J17" s="35">
        <v>1799.703</v>
      </c>
      <c r="K17" s="35">
        <v>200</v>
      </c>
      <c r="L17" s="35"/>
      <c r="M17" s="35"/>
      <c r="N17" s="35">
        <v>200</v>
      </c>
      <c r="O17" s="35">
        <v>200</v>
      </c>
      <c r="P17" s="35"/>
      <c r="Q17" s="35"/>
      <c r="R17" s="35">
        <f t="shared" si="4"/>
        <v>200</v>
      </c>
      <c r="S17" s="35">
        <v>1000</v>
      </c>
      <c r="T17" s="35"/>
      <c r="U17" s="35"/>
      <c r="V17" s="35">
        <f t="shared" si="3"/>
        <v>1000</v>
      </c>
    </row>
    <row r="18" spans="1:22" x14ac:dyDescent="0.3">
      <c r="A18" s="20" t="s">
        <v>16</v>
      </c>
      <c r="B18" s="170" t="s">
        <v>364</v>
      </c>
      <c r="C18" s="33"/>
      <c r="D18" s="33"/>
      <c r="E18" s="33"/>
      <c r="F18" s="33"/>
      <c r="G18" s="34">
        <f>G19</f>
        <v>6855</v>
      </c>
      <c r="H18" s="34">
        <f t="shared" ref="H18:V18" si="5">H19</f>
        <v>0</v>
      </c>
      <c r="I18" s="34">
        <f t="shared" si="5"/>
        <v>0</v>
      </c>
      <c r="J18" s="34">
        <f t="shared" si="5"/>
        <v>6855</v>
      </c>
      <c r="K18" s="34">
        <f t="shared" si="5"/>
        <v>6855</v>
      </c>
      <c r="L18" s="34">
        <f t="shared" si="5"/>
        <v>0</v>
      </c>
      <c r="M18" s="34">
        <f t="shared" si="5"/>
        <v>0</v>
      </c>
      <c r="N18" s="34">
        <f t="shared" si="5"/>
        <v>6855</v>
      </c>
      <c r="O18" s="34">
        <f t="shared" si="5"/>
        <v>4200</v>
      </c>
      <c r="P18" s="34">
        <f t="shared" si="5"/>
        <v>0</v>
      </c>
      <c r="Q18" s="34">
        <f t="shared" si="5"/>
        <v>0</v>
      </c>
      <c r="R18" s="34">
        <f t="shared" si="5"/>
        <v>4200</v>
      </c>
      <c r="S18" s="34">
        <f t="shared" si="5"/>
        <v>2400</v>
      </c>
      <c r="T18" s="34">
        <f t="shared" si="5"/>
        <v>0</v>
      </c>
      <c r="U18" s="34">
        <f t="shared" si="5"/>
        <v>0</v>
      </c>
      <c r="V18" s="34">
        <f t="shared" si="5"/>
        <v>2400</v>
      </c>
    </row>
    <row r="19" spans="1:22" ht="28.2" customHeight="1" x14ac:dyDescent="0.3">
      <c r="A19" s="168">
        <v>1</v>
      </c>
      <c r="B19" s="171" t="s">
        <v>363</v>
      </c>
      <c r="C19" s="169" t="s">
        <v>63</v>
      </c>
      <c r="D19" s="169" t="s">
        <v>658</v>
      </c>
      <c r="E19" s="169" t="s">
        <v>488</v>
      </c>
      <c r="F19" s="169" t="s">
        <v>501</v>
      </c>
      <c r="G19" s="35">
        <v>6855</v>
      </c>
      <c r="H19" s="35"/>
      <c r="I19" s="35"/>
      <c r="J19" s="35">
        <v>6855</v>
      </c>
      <c r="K19" s="172">
        <v>6855</v>
      </c>
      <c r="L19" s="35"/>
      <c r="M19" s="35"/>
      <c r="N19" s="35">
        <v>6855</v>
      </c>
      <c r="O19" s="172">
        <v>4200</v>
      </c>
      <c r="P19" s="35"/>
      <c r="Q19" s="35"/>
      <c r="R19" s="35">
        <f t="shared" si="4"/>
        <v>4200</v>
      </c>
      <c r="S19" s="35">
        <v>2400</v>
      </c>
      <c r="T19" s="35"/>
      <c r="U19" s="35"/>
      <c r="V19" s="35">
        <f t="shared" si="3"/>
        <v>2400</v>
      </c>
    </row>
    <row r="20" spans="1:22" x14ac:dyDescent="0.3">
      <c r="A20" s="20" t="s">
        <v>5</v>
      </c>
      <c r="B20" s="170" t="s">
        <v>502</v>
      </c>
      <c r="C20" s="33"/>
      <c r="D20" s="33"/>
      <c r="E20" s="33"/>
      <c r="F20" s="33"/>
      <c r="G20" s="34">
        <f>G21</f>
        <v>3490.84</v>
      </c>
      <c r="H20" s="34">
        <f t="shared" ref="H20:V21" si="6">H21</f>
        <v>0</v>
      </c>
      <c r="I20" s="34">
        <f t="shared" si="6"/>
        <v>0</v>
      </c>
      <c r="J20" s="34">
        <f t="shared" si="6"/>
        <v>3490.84</v>
      </c>
      <c r="K20" s="34">
        <f t="shared" si="6"/>
        <v>3141.75</v>
      </c>
      <c r="L20" s="34">
        <f t="shared" si="6"/>
        <v>0</v>
      </c>
      <c r="M20" s="34">
        <f t="shared" si="6"/>
        <v>0</v>
      </c>
      <c r="N20" s="34">
        <f t="shared" si="6"/>
        <v>3141.75</v>
      </c>
      <c r="O20" s="34">
        <f t="shared" si="6"/>
        <v>1000</v>
      </c>
      <c r="P20" s="34">
        <f t="shared" si="6"/>
        <v>0</v>
      </c>
      <c r="Q20" s="34">
        <f t="shared" si="6"/>
        <v>0</v>
      </c>
      <c r="R20" s="34">
        <f t="shared" si="6"/>
        <v>1000</v>
      </c>
      <c r="S20" s="34">
        <f t="shared" si="6"/>
        <v>2000</v>
      </c>
      <c r="T20" s="34">
        <f t="shared" si="6"/>
        <v>0</v>
      </c>
      <c r="U20" s="34">
        <f t="shared" si="6"/>
        <v>0</v>
      </c>
      <c r="V20" s="34">
        <f t="shared" si="6"/>
        <v>2000</v>
      </c>
    </row>
    <row r="21" spans="1:22" x14ac:dyDescent="0.3">
      <c r="A21" s="20" t="s">
        <v>6</v>
      </c>
      <c r="B21" s="170" t="s">
        <v>359</v>
      </c>
      <c r="C21" s="33"/>
      <c r="D21" s="33"/>
      <c r="E21" s="33"/>
      <c r="F21" s="33"/>
      <c r="G21" s="34">
        <f>G22</f>
        <v>3490.84</v>
      </c>
      <c r="H21" s="34">
        <f t="shared" si="6"/>
        <v>0</v>
      </c>
      <c r="I21" s="34">
        <f t="shared" si="6"/>
        <v>0</v>
      </c>
      <c r="J21" s="34">
        <f t="shared" si="6"/>
        <v>3490.84</v>
      </c>
      <c r="K21" s="34">
        <f t="shared" si="6"/>
        <v>3141.75</v>
      </c>
      <c r="L21" s="34">
        <f t="shared" si="6"/>
        <v>0</v>
      </c>
      <c r="M21" s="34">
        <f t="shared" si="6"/>
        <v>0</v>
      </c>
      <c r="N21" s="34">
        <f t="shared" si="6"/>
        <v>3141.75</v>
      </c>
      <c r="O21" s="34">
        <f t="shared" si="6"/>
        <v>1000</v>
      </c>
      <c r="P21" s="34">
        <f t="shared" si="6"/>
        <v>0</v>
      </c>
      <c r="Q21" s="34">
        <f t="shared" si="6"/>
        <v>0</v>
      </c>
      <c r="R21" s="34">
        <f t="shared" si="6"/>
        <v>1000</v>
      </c>
      <c r="S21" s="34">
        <f t="shared" si="6"/>
        <v>2000</v>
      </c>
      <c r="T21" s="34">
        <f t="shared" si="6"/>
        <v>0</v>
      </c>
      <c r="U21" s="34">
        <f t="shared" si="6"/>
        <v>0</v>
      </c>
      <c r="V21" s="34">
        <f t="shared" si="6"/>
        <v>2000</v>
      </c>
    </row>
    <row r="22" spans="1:22" ht="16.8" x14ac:dyDescent="0.3">
      <c r="A22" s="168">
        <v>1</v>
      </c>
      <c r="B22" s="171" t="s">
        <v>358</v>
      </c>
      <c r="C22" s="169" t="s">
        <v>73</v>
      </c>
      <c r="D22" s="169" t="s">
        <v>503</v>
      </c>
      <c r="E22" s="169" t="s">
        <v>504</v>
      </c>
      <c r="F22" s="169" t="s">
        <v>505</v>
      </c>
      <c r="G22" s="35">
        <v>3490.84</v>
      </c>
      <c r="H22" s="35"/>
      <c r="I22" s="35"/>
      <c r="J22" s="35">
        <v>3490.84</v>
      </c>
      <c r="K22" s="35">
        <v>3141.75</v>
      </c>
      <c r="L22" s="35"/>
      <c r="M22" s="35"/>
      <c r="N22" s="35">
        <v>3141.75</v>
      </c>
      <c r="O22" s="35">
        <v>1000</v>
      </c>
      <c r="P22" s="35"/>
      <c r="Q22" s="35"/>
      <c r="R22" s="35">
        <f t="shared" ref="R22" si="7">O22</f>
        <v>1000</v>
      </c>
      <c r="S22" s="35">
        <v>2000</v>
      </c>
      <c r="T22" s="35"/>
      <c r="U22" s="35"/>
      <c r="V22" s="35">
        <f>S22</f>
        <v>2000</v>
      </c>
    </row>
    <row r="23" spans="1:22" x14ac:dyDescent="0.3">
      <c r="A23" s="20" t="s">
        <v>108</v>
      </c>
      <c r="B23" s="170" t="s">
        <v>506</v>
      </c>
      <c r="C23" s="33"/>
      <c r="D23" s="33"/>
      <c r="E23" s="33"/>
      <c r="F23" s="33"/>
      <c r="G23" s="34">
        <f t="shared" ref="G23:V23" si="8">G28+G24+G30</f>
        <v>21189.91</v>
      </c>
      <c r="H23" s="34">
        <f t="shared" si="8"/>
        <v>0</v>
      </c>
      <c r="I23" s="34">
        <f t="shared" si="8"/>
        <v>500</v>
      </c>
      <c r="J23" s="34">
        <f t="shared" si="8"/>
        <v>20289.91</v>
      </c>
      <c r="K23" s="34">
        <f t="shared" si="8"/>
        <v>12289.656999999999</v>
      </c>
      <c r="L23" s="34">
        <f t="shared" si="8"/>
        <v>0</v>
      </c>
      <c r="M23" s="34">
        <f t="shared" si="8"/>
        <v>0</v>
      </c>
      <c r="N23" s="34">
        <f t="shared" si="8"/>
        <v>12289.656999999999</v>
      </c>
      <c r="O23" s="34">
        <f t="shared" si="8"/>
        <v>11590</v>
      </c>
      <c r="P23" s="34">
        <f t="shared" si="8"/>
        <v>0</v>
      </c>
      <c r="Q23" s="34">
        <f t="shared" si="8"/>
        <v>0</v>
      </c>
      <c r="R23" s="34">
        <f t="shared" si="8"/>
        <v>11590</v>
      </c>
      <c r="S23" s="34">
        <f t="shared" si="8"/>
        <v>3730</v>
      </c>
      <c r="T23" s="34">
        <f t="shared" si="8"/>
        <v>0</v>
      </c>
      <c r="U23" s="34">
        <f t="shared" si="8"/>
        <v>0</v>
      </c>
      <c r="V23" s="34">
        <f t="shared" si="8"/>
        <v>3730</v>
      </c>
    </row>
    <row r="24" spans="1:22" x14ac:dyDescent="0.3">
      <c r="A24" s="20" t="s">
        <v>6</v>
      </c>
      <c r="B24" s="170" t="s">
        <v>384</v>
      </c>
      <c r="C24" s="33"/>
      <c r="D24" s="33"/>
      <c r="E24" s="33"/>
      <c r="F24" s="33"/>
      <c r="G24" s="34">
        <f>SUM(G25:G27)</f>
        <v>19190</v>
      </c>
      <c r="H24" s="34">
        <f t="shared" ref="H24:V24" si="9">SUM(H25:H27)</f>
        <v>0</v>
      </c>
      <c r="I24" s="34">
        <f t="shared" si="9"/>
        <v>500</v>
      </c>
      <c r="J24" s="34">
        <f t="shared" si="9"/>
        <v>18290</v>
      </c>
      <c r="K24" s="34">
        <f t="shared" si="9"/>
        <v>11290</v>
      </c>
      <c r="L24" s="34">
        <f t="shared" si="9"/>
        <v>0</v>
      </c>
      <c r="M24" s="34">
        <f t="shared" si="9"/>
        <v>0</v>
      </c>
      <c r="N24" s="34">
        <f t="shared" si="9"/>
        <v>11290</v>
      </c>
      <c r="O24" s="34">
        <f t="shared" si="9"/>
        <v>11290</v>
      </c>
      <c r="P24" s="34">
        <f t="shared" si="9"/>
        <v>0</v>
      </c>
      <c r="Q24" s="34">
        <f t="shared" si="9"/>
        <v>0</v>
      </c>
      <c r="R24" s="34">
        <f t="shared" si="9"/>
        <v>11290</v>
      </c>
      <c r="S24" s="34">
        <f t="shared" si="9"/>
        <v>2800</v>
      </c>
      <c r="T24" s="34">
        <f t="shared" si="9"/>
        <v>0</v>
      </c>
      <c r="U24" s="34">
        <f t="shared" si="9"/>
        <v>0</v>
      </c>
      <c r="V24" s="34">
        <f t="shared" si="9"/>
        <v>2800</v>
      </c>
    </row>
    <row r="25" spans="1:22" ht="17.399999999999999" x14ac:dyDescent="0.3">
      <c r="A25" s="168">
        <v>1</v>
      </c>
      <c r="B25" s="171" t="s">
        <v>416</v>
      </c>
      <c r="C25" s="169" t="s">
        <v>63</v>
      </c>
      <c r="D25" s="169" t="s">
        <v>659</v>
      </c>
      <c r="E25" s="169" t="s">
        <v>488</v>
      </c>
      <c r="F25" s="169" t="s">
        <v>507</v>
      </c>
      <c r="G25" s="35">
        <v>2700</v>
      </c>
      <c r="H25" s="35"/>
      <c r="I25" s="35"/>
      <c r="J25" s="35">
        <v>2700</v>
      </c>
      <c r="K25" s="35">
        <v>1050</v>
      </c>
      <c r="L25" s="35"/>
      <c r="M25" s="35"/>
      <c r="N25" s="35">
        <v>1050</v>
      </c>
      <c r="O25" s="35">
        <v>1050</v>
      </c>
      <c r="P25" s="35"/>
      <c r="Q25" s="35"/>
      <c r="R25" s="35">
        <f t="shared" ref="R25:R27" si="10">O25</f>
        <v>1050</v>
      </c>
      <c r="S25" s="35">
        <v>1000</v>
      </c>
      <c r="T25" s="35"/>
      <c r="U25" s="35"/>
      <c r="V25" s="35">
        <f>S25</f>
        <v>1000</v>
      </c>
    </row>
    <row r="26" spans="1:22" ht="29.4" customHeight="1" x14ac:dyDescent="0.3">
      <c r="A26" s="168">
        <v>2</v>
      </c>
      <c r="B26" s="171" t="s">
        <v>386</v>
      </c>
      <c r="C26" s="169" t="s">
        <v>63</v>
      </c>
      <c r="D26" s="169" t="s">
        <v>660</v>
      </c>
      <c r="E26" s="169" t="s">
        <v>491</v>
      </c>
      <c r="F26" s="169" t="s">
        <v>508</v>
      </c>
      <c r="G26" s="35">
        <v>1500</v>
      </c>
      <c r="H26" s="35"/>
      <c r="I26" s="35">
        <v>500</v>
      </c>
      <c r="J26" s="35">
        <v>600</v>
      </c>
      <c r="K26" s="35"/>
      <c r="L26" s="35"/>
      <c r="M26" s="35"/>
      <c r="N26" s="35"/>
      <c r="O26" s="35"/>
      <c r="P26" s="35"/>
      <c r="Q26" s="35"/>
      <c r="R26" s="35">
        <f t="shared" si="10"/>
        <v>0</v>
      </c>
      <c r="S26" s="35">
        <v>300</v>
      </c>
      <c r="T26" s="35"/>
      <c r="U26" s="35"/>
      <c r="V26" s="35">
        <f>S26</f>
        <v>300</v>
      </c>
    </row>
    <row r="27" spans="1:22" ht="29.4" customHeight="1" x14ac:dyDescent="0.3">
      <c r="A27" s="168">
        <v>3</v>
      </c>
      <c r="B27" s="171" t="s">
        <v>418</v>
      </c>
      <c r="C27" s="169" t="s">
        <v>63</v>
      </c>
      <c r="D27" s="169" t="s">
        <v>661</v>
      </c>
      <c r="E27" s="169" t="s">
        <v>509</v>
      </c>
      <c r="F27" s="169" t="s">
        <v>510</v>
      </c>
      <c r="G27" s="35">
        <v>14990</v>
      </c>
      <c r="H27" s="35"/>
      <c r="I27" s="35"/>
      <c r="J27" s="35">
        <v>14990</v>
      </c>
      <c r="K27" s="35">
        <v>10240</v>
      </c>
      <c r="L27" s="35"/>
      <c r="M27" s="35"/>
      <c r="N27" s="35">
        <v>10240</v>
      </c>
      <c r="O27" s="35">
        <v>10240</v>
      </c>
      <c r="P27" s="35"/>
      <c r="Q27" s="35"/>
      <c r="R27" s="35">
        <f t="shared" si="10"/>
        <v>10240</v>
      </c>
      <c r="S27" s="35">
        <v>1500</v>
      </c>
      <c r="T27" s="35"/>
      <c r="U27" s="35"/>
      <c r="V27" s="35">
        <f>S27</f>
        <v>1500</v>
      </c>
    </row>
    <row r="28" spans="1:22" x14ac:dyDescent="0.3">
      <c r="A28" s="20" t="s">
        <v>16</v>
      </c>
      <c r="B28" s="170" t="s">
        <v>366</v>
      </c>
      <c r="C28" s="33"/>
      <c r="D28" s="33"/>
      <c r="E28" s="33"/>
      <c r="F28" s="33"/>
      <c r="G28" s="34">
        <f>G29</f>
        <v>999.91</v>
      </c>
      <c r="H28" s="34">
        <f t="shared" ref="H28:V28" si="11">H29</f>
        <v>0</v>
      </c>
      <c r="I28" s="34">
        <f t="shared" si="11"/>
        <v>0</v>
      </c>
      <c r="J28" s="34">
        <f t="shared" si="11"/>
        <v>999.91</v>
      </c>
      <c r="K28" s="34">
        <f t="shared" si="11"/>
        <v>999.65700000000004</v>
      </c>
      <c r="L28" s="34">
        <f t="shared" si="11"/>
        <v>0</v>
      </c>
      <c r="M28" s="34">
        <f t="shared" si="11"/>
        <v>0</v>
      </c>
      <c r="N28" s="34">
        <f t="shared" si="11"/>
        <v>999.65700000000004</v>
      </c>
      <c r="O28" s="34">
        <f t="shared" si="11"/>
        <v>300</v>
      </c>
      <c r="P28" s="34">
        <f t="shared" si="11"/>
        <v>0</v>
      </c>
      <c r="Q28" s="34">
        <f t="shared" si="11"/>
        <v>0</v>
      </c>
      <c r="R28" s="34">
        <f t="shared" si="11"/>
        <v>300</v>
      </c>
      <c r="S28" s="34">
        <f t="shared" si="11"/>
        <v>600</v>
      </c>
      <c r="T28" s="34">
        <f t="shared" si="11"/>
        <v>0</v>
      </c>
      <c r="U28" s="34">
        <f t="shared" si="11"/>
        <v>0</v>
      </c>
      <c r="V28" s="34">
        <f t="shared" si="11"/>
        <v>600</v>
      </c>
    </row>
    <row r="29" spans="1:22" ht="16.8" x14ac:dyDescent="0.3">
      <c r="A29" s="168">
        <v>1</v>
      </c>
      <c r="B29" s="171" t="s">
        <v>365</v>
      </c>
      <c r="C29" s="169" t="s">
        <v>67</v>
      </c>
      <c r="D29" s="169" t="s">
        <v>511</v>
      </c>
      <c r="E29" s="169" t="s">
        <v>512</v>
      </c>
      <c r="F29" s="169" t="s">
        <v>513</v>
      </c>
      <c r="G29" s="35">
        <v>999.91</v>
      </c>
      <c r="H29" s="35"/>
      <c r="I29" s="35"/>
      <c r="J29" s="35">
        <v>999.91</v>
      </c>
      <c r="K29" s="35">
        <v>999.65700000000004</v>
      </c>
      <c r="L29" s="35"/>
      <c r="M29" s="35"/>
      <c r="N29" s="35">
        <v>999.65700000000004</v>
      </c>
      <c r="O29" s="35">
        <v>300</v>
      </c>
      <c r="P29" s="35"/>
      <c r="Q29" s="35"/>
      <c r="R29" s="35">
        <f t="shared" ref="R29" si="12">O29</f>
        <v>300</v>
      </c>
      <c r="S29" s="35">
        <v>600</v>
      </c>
      <c r="T29" s="35"/>
      <c r="U29" s="35"/>
      <c r="V29" s="35">
        <f>S29</f>
        <v>600</v>
      </c>
    </row>
    <row r="30" spans="1:22" x14ac:dyDescent="0.3">
      <c r="A30" s="20" t="s">
        <v>22</v>
      </c>
      <c r="B30" s="170" t="s">
        <v>381</v>
      </c>
      <c r="C30" s="33"/>
      <c r="D30" s="33"/>
      <c r="E30" s="33"/>
      <c r="F30" s="33"/>
      <c r="G30" s="34">
        <f>G31</f>
        <v>1000</v>
      </c>
      <c r="H30" s="34">
        <f t="shared" ref="H30:V30" si="13">H31</f>
        <v>0</v>
      </c>
      <c r="I30" s="34">
        <f t="shared" si="13"/>
        <v>0</v>
      </c>
      <c r="J30" s="34">
        <f t="shared" si="13"/>
        <v>1000</v>
      </c>
      <c r="K30" s="34">
        <f t="shared" si="13"/>
        <v>0</v>
      </c>
      <c r="L30" s="34">
        <f t="shared" si="13"/>
        <v>0</v>
      </c>
      <c r="M30" s="34">
        <f t="shared" si="13"/>
        <v>0</v>
      </c>
      <c r="N30" s="34">
        <f t="shared" si="13"/>
        <v>0</v>
      </c>
      <c r="O30" s="34">
        <f t="shared" si="13"/>
        <v>0</v>
      </c>
      <c r="P30" s="34">
        <f t="shared" si="13"/>
        <v>0</v>
      </c>
      <c r="Q30" s="34">
        <f t="shared" si="13"/>
        <v>0</v>
      </c>
      <c r="R30" s="34">
        <f t="shared" si="13"/>
        <v>0</v>
      </c>
      <c r="S30" s="34">
        <f t="shared" si="13"/>
        <v>330</v>
      </c>
      <c r="T30" s="34">
        <f t="shared" si="13"/>
        <v>0</v>
      </c>
      <c r="U30" s="34">
        <f t="shared" si="13"/>
        <v>0</v>
      </c>
      <c r="V30" s="34">
        <f t="shared" si="13"/>
        <v>330</v>
      </c>
    </row>
    <row r="31" spans="1:22" ht="16.8" x14ac:dyDescent="0.3">
      <c r="A31" s="168">
        <v>1</v>
      </c>
      <c r="B31" s="171" t="s">
        <v>380</v>
      </c>
      <c r="C31" s="169" t="s">
        <v>69</v>
      </c>
      <c r="D31" s="169" t="s">
        <v>662</v>
      </c>
      <c r="E31" s="169" t="s">
        <v>514</v>
      </c>
      <c r="F31" s="169" t="s">
        <v>515</v>
      </c>
      <c r="G31" s="35">
        <v>1000</v>
      </c>
      <c r="H31" s="35"/>
      <c r="I31" s="35"/>
      <c r="J31" s="35">
        <v>1000</v>
      </c>
      <c r="K31" s="35"/>
      <c r="L31" s="35"/>
      <c r="M31" s="35"/>
      <c r="N31" s="35"/>
      <c r="O31" s="35"/>
      <c r="P31" s="35"/>
      <c r="Q31" s="35"/>
      <c r="R31" s="35">
        <f t="shared" ref="R31" si="14">O31</f>
        <v>0</v>
      </c>
      <c r="S31" s="35">
        <v>330</v>
      </c>
      <c r="T31" s="35"/>
      <c r="U31" s="35"/>
      <c r="V31" s="35">
        <f t="shared" ref="V31" si="15">S31</f>
        <v>330</v>
      </c>
    </row>
    <row r="32" spans="1:22" x14ac:dyDescent="0.3">
      <c r="A32" s="20" t="s">
        <v>110</v>
      </c>
      <c r="B32" s="170" t="s">
        <v>516</v>
      </c>
      <c r="C32" s="33"/>
      <c r="D32" s="33"/>
      <c r="E32" s="33"/>
      <c r="F32" s="33"/>
      <c r="G32" s="34">
        <f t="shared" ref="G32:V32" si="16">G64+G36+G73+G66+G75+G69+G33</f>
        <v>793257.64099999983</v>
      </c>
      <c r="H32" s="34">
        <f t="shared" si="16"/>
        <v>0</v>
      </c>
      <c r="I32" s="34">
        <f t="shared" si="16"/>
        <v>7600</v>
      </c>
      <c r="J32" s="34">
        <f t="shared" si="16"/>
        <v>785389.04499999981</v>
      </c>
      <c r="K32" s="34">
        <f t="shared" si="16"/>
        <v>220935.30100000001</v>
      </c>
      <c r="L32" s="34">
        <f t="shared" si="16"/>
        <v>0</v>
      </c>
      <c r="M32" s="34">
        <f t="shared" si="16"/>
        <v>7600</v>
      </c>
      <c r="N32" s="34">
        <f t="shared" si="16"/>
        <v>176946.68400000001</v>
      </c>
      <c r="O32" s="34">
        <f t="shared" si="16"/>
        <v>169451.62199999997</v>
      </c>
      <c r="P32" s="34">
        <f t="shared" si="16"/>
        <v>0</v>
      </c>
      <c r="Q32" s="34">
        <f t="shared" si="16"/>
        <v>5500</v>
      </c>
      <c r="R32" s="34">
        <f t="shared" si="16"/>
        <v>163951.62199999997</v>
      </c>
      <c r="S32" s="34">
        <f t="shared" si="16"/>
        <v>91070</v>
      </c>
      <c r="T32" s="34">
        <f t="shared" si="16"/>
        <v>0</v>
      </c>
      <c r="U32" s="34">
        <f t="shared" si="16"/>
        <v>0</v>
      </c>
      <c r="V32" s="34">
        <f t="shared" si="16"/>
        <v>91070</v>
      </c>
    </row>
    <row r="33" spans="1:22" x14ac:dyDescent="0.3">
      <c r="A33" s="20" t="s">
        <v>6</v>
      </c>
      <c r="B33" s="170" t="s">
        <v>517</v>
      </c>
      <c r="C33" s="33"/>
      <c r="D33" s="33"/>
      <c r="E33" s="33"/>
      <c r="F33" s="33"/>
      <c r="G33" s="34">
        <f>SUM(G34:G35)</f>
        <v>142086.6</v>
      </c>
      <c r="H33" s="34">
        <f t="shared" ref="H33:V33" si="17">SUM(H34:H35)</f>
        <v>0</v>
      </c>
      <c r="I33" s="34">
        <f t="shared" si="17"/>
        <v>7600</v>
      </c>
      <c r="J33" s="34">
        <f t="shared" si="17"/>
        <v>134486.6</v>
      </c>
      <c r="K33" s="34">
        <f t="shared" si="17"/>
        <v>78900</v>
      </c>
      <c r="L33" s="34">
        <f t="shared" si="17"/>
        <v>0</v>
      </c>
      <c r="M33" s="34">
        <f t="shared" si="17"/>
        <v>7600</v>
      </c>
      <c r="N33" s="34">
        <f t="shared" si="17"/>
        <v>71300</v>
      </c>
      <c r="O33" s="34">
        <f t="shared" si="17"/>
        <v>67747.201000000001</v>
      </c>
      <c r="P33" s="34">
        <f t="shared" si="17"/>
        <v>0</v>
      </c>
      <c r="Q33" s="34">
        <f t="shared" si="17"/>
        <v>5500</v>
      </c>
      <c r="R33" s="34">
        <f t="shared" si="17"/>
        <v>62247.201000000001</v>
      </c>
      <c r="S33" s="34">
        <f t="shared" si="17"/>
        <v>7200</v>
      </c>
      <c r="T33" s="34">
        <f t="shared" si="17"/>
        <v>0</v>
      </c>
      <c r="U33" s="34">
        <f t="shared" si="17"/>
        <v>0</v>
      </c>
      <c r="V33" s="34">
        <f t="shared" si="17"/>
        <v>7200</v>
      </c>
    </row>
    <row r="34" spans="1:22" ht="25.2" x14ac:dyDescent="0.3">
      <c r="A34" s="168">
        <v>1</v>
      </c>
      <c r="B34" s="171" t="s">
        <v>411</v>
      </c>
      <c r="C34" s="169" t="s">
        <v>68</v>
      </c>
      <c r="D34" s="169" t="s">
        <v>518</v>
      </c>
      <c r="E34" s="169" t="s">
        <v>512</v>
      </c>
      <c r="F34" s="169" t="s">
        <v>519</v>
      </c>
      <c r="G34" s="35">
        <v>8900</v>
      </c>
      <c r="H34" s="35"/>
      <c r="I34" s="35">
        <v>7600</v>
      </c>
      <c r="J34" s="35">
        <v>1300</v>
      </c>
      <c r="K34" s="35">
        <v>8900</v>
      </c>
      <c r="L34" s="35"/>
      <c r="M34" s="35">
        <v>7600</v>
      </c>
      <c r="N34" s="35">
        <v>1300</v>
      </c>
      <c r="O34" s="35">
        <v>6500</v>
      </c>
      <c r="P34" s="35"/>
      <c r="Q34" s="35">
        <v>5500</v>
      </c>
      <c r="R34" s="35">
        <v>1000</v>
      </c>
      <c r="S34" s="35">
        <v>200</v>
      </c>
      <c r="T34" s="35"/>
      <c r="U34" s="35"/>
      <c r="V34" s="35">
        <f t="shared" ref="V34:V35" si="18">S34</f>
        <v>200</v>
      </c>
    </row>
    <row r="35" spans="1:22" ht="25.2" x14ac:dyDescent="0.3">
      <c r="A35" s="168">
        <v>2</v>
      </c>
      <c r="B35" s="171" t="s">
        <v>394</v>
      </c>
      <c r="C35" s="169" t="s">
        <v>66</v>
      </c>
      <c r="D35" s="169" t="s">
        <v>520</v>
      </c>
      <c r="E35" s="169" t="s">
        <v>521</v>
      </c>
      <c r="F35" s="169" t="s">
        <v>522</v>
      </c>
      <c r="G35" s="35">
        <v>133186.6</v>
      </c>
      <c r="H35" s="35"/>
      <c r="I35" s="35"/>
      <c r="J35" s="35">
        <v>133186.6</v>
      </c>
      <c r="K35" s="35">
        <v>70000</v>
      </c>
      <c r="L35" s="35"/>
      <c r="M35" s="35"/>
      <c r="N35" s="35">
        <v>70000</v>
      </c>
      <c r="O35" s="35">
        <v>61247.201000000001</v>
      </c>
      <c r="P35" s="35"/>
      <c r="Q35" s="35"/>
      <c r="R35" s="35">
        <f t="shared" ref="R35" si="19">O35</f>
        <v>61247.201000000001</v>
      </c>
      <c r="S35" s="35">
        <v>7000</v>
      </c>
      <c r="T35" s="35"/>
      <c r="U35" s="35"/>
      <c r="V35" s="35">
        <f t="shared" si="18"/>
        <v>7000</v>
      </c>
    </row>
    <row r="36" spans="1:22" x14ac:dyDescent="0.3">
      <c r="A36" s="20" t="s">
        <v>16</v>
      </c>
      <c r="B36" s="170" t="s">
        <v>359</v>
      </c>
      <c r="C36" s="33"/>
      <c r="D36" s="33"/>
      <c r="E36" s="33"/>
      <c r="F36" s="33"/>
      <c r="G36" s="34">
        <f>SUM(G37:G63)</f>
        <v>636100.22499999986</v>
      </c>
      <c r="H36" s="34">
        <f t="shared" ref="H36:V36" si="20">SUM(H37:H63)</f>
        <v>0</v>
      </c>
      <c r="I36" s="34">
        <f t="shared" si="20"/>
        <v>0</v>
      </c>
      <c r="J36" s="34">
        <f t="shared" si="20"/>
        <v>636100.24599999993</v>
      </c>
      <c r="K36" s="34">
        <f t="shared" si="20"/>
        <v>136624.14000000001</v>
      </c>
      <c r="L36" s="34">
        <f t="shared" si="20"/>
        <v>0</v>
      </c>
      <c r="M36" s="34">
        <f t="shared" si="20"/>
        <v>0</v>
      </c>
      <c r="N36" s="34">
        <f t="shared" si="20"/>
        <v>99204.14</v>
      </c>
      <c r="O36" s="34">
        <f t="shared" si="20"/>
        <v>94774.420999999988</v>
      </c>
      <c r="P36" s="34">
        <f t="shared" si="20"/>
        <v>0</v>
      </c>
      <c r="Q36" s="34">
        <f t="shared" si="20"/>
        <v>0</v>
      </c>
      <c r="R36" s="34">
        <f t="shared" si="20"/>
        <v>94774.420999999988</v>
      </c>
      <c r="S36" s="34">
        <f t="shared" si="20"/>
        <v>80000</v>
      </c>
      <c r="T36" s="34">
        <f t="shared" si="20"/>
        <v>0</v>
      </c>
      <c r="U36" s="34">
        <f t="shared" si="20"/>
        <v>0</v>
      </c>
      <c r="V36" s="34">
        <f t="shared" si="20"/>
        <v>80000</v>
      </c>
    </row>
    <row r="37" spans="1:22" ht="25.2" x14ac:dyDescent="0.3">
      <c r="A37" s="168">
        <v>1</v>
      </c>
      <c r="B37" s="171" t="s">
        <v>409</v>
      </c>
      <c r="C37" s="169" t="s">
        <v>68</v>
      </c>
      <c r="D37" s="169" t="s">
        <v>523</v>
      </c>
      <c r="E37" s="169" t="s">
        <v>524</v>
      </c>
      <c r="F37" s="169" t="s">
        <v>525</v>
      </c>
      <c r="G37" s="35">
        <v>30000</v>
      </c>
      <c r="H37" s="35"/>
      <c r="I37" s="35"/>
      <c r="J37" s="35">
        <v>30000</v>
      </c>
      <c r="K37" s="35"/>
      <c r="L37" s="35"/>
      <c r="M37" s="35"/>
      <c r="N37" s="35"/>
      <c r="O37" s="35"/>
      <c r="P37" s="35"/>
      <c r="Q37" s="35"/>
      <c r="R37" s="35">
        <f t="shared" ref="R37:R63" si="21">O37</f>
        <v>0</v>
      </c>
      <c r="S37" s="35">
        <v>3000</v>
      </c>
      <c r="T37" s="35"/>
      <c r="U37" s="35"/>
      <c r="V37" s="35">
        <f t="shared" ref="V37:V63" si="22">S37</f>
        <v>3000</v>
      </c>
    </row>
    <row r="38" spans="1:22" ht="16.8" x14ac:dyDescent="0.3">
      <c r="A38" s="168">
        <v>2</v>
      </c>
      <c r="B38" s="171" t="s">
        <v>402</v>
      </c>
      <c r="C38" s="169" t="s">
        <v>526</v>
      </c>
      <c r="D38" s="169" t="s">
        <v>527</v>
      </c>
      <c r="E38" s="169" t="s">
        <v>488</v>
      </c>
      <c r="F38" s="169" t="s">
        <v>528</v>
      </c>
      <c r="G38" s="35">
        <v>7896.0910000000003</v>
      </c>
      <c r="H38" s="35"/>
      <c r="I38" s="35"/>
      <c r="J38" s="35">
        <v>7896.0910000000003</v>
      </c>
      <c r="K38" s="35">
        <v>296</v>
      </c>
      <c r="L38" s="35"/>
      <c r="M38" s="35"/>
      <c r="N38" s="35">
        <v>296</v>
      </c>
      <c r="O38" s="35">
        <v>100.2</v>
      </c>
      <c r="P38" s="35"/>
      <c r="Q38" s="35"/>
      <c r="R38" s="35">
        <f t="shared" si="21"/>
        <v>100.2</v>
      </c>
      <c r="S38" s="35">
        <v>2000</v>
      </c>
      <c r="T38" s="35"/>
      <c r="U38" s="35"/>
      <c r="V38" s="35">
        <f t="shared" si="22"/>
        <v>2000</v>
      </c>
    </row>
    <row r="39" spans="1:22" ht="25.2" x14ac:dyDescent="0.3">
      <c r="A39" s="168">
        <v>3</v>
      </c>
      <c r="B39" s="171" t="s">
        <v>378</v>
      </c>
      <c r="C39" s="169" t="s">
        <v>68</v>
      </c>
      <c r="D39" s="169" t="s">
        <v>529</v>
      </c>
      <c r="E39" s="169" t="s">
        <v>491</v>
      </c>
      <c r="F39" s="169" t="s">
        <v>530</v>
      </c>
      <c r="G39" s="35">
        <v>1993.1</v>
      </c>
      <c r="H39" s="35"/>
      <c r="I39" s="35"/>
      <c r="J39" s="35">
        <v>1993.1</v>
      </c>
      <c r="K39" s="35">
        <v>1900</v>
      </c>
      <c r="L39" s="35"/>
      <c r="M39" s="35"/>
      <c r="N39" s="35">
        <v>1900</v>
      </c>
      <c r="O39" s="35">
        <v>500</v>
      </c>
      <c r="P39" s="35"/>
      <c r="Q39" s="35"/>
      <c r="R39" s="35">
        <f t="shared" si="21"/>
        <v>500</v>
      </c>
      <c r="S39" s="35">
        <v>1400</v>
      </c>
      <c r="T39" s="35"/>
      <c r="U39" s="35"/>
      <c r="V39" s="35">
        <f t="shared" si="22"/>
        <v>1400</v>
      </c>
    </row>
    <row r="40" spans="1:22" ht="16.8" x14ac:dyDescent="0.3">
      <c r="A40" s="168">
        <v>4</v>
      </c>
      <c r="B40" s="171" t="s">
        <v>421</v>
      </c>
      <c r="C40" s="169" t="s">
        <v>67</v>
      </c>
      <c r="D40" s="169" t="s">
        <v>531</v>
      </c>
      <c r="E40" s="169" t="s">
        <v>491</v>
      </c>
      <c r="F40" s="169" t="s">
        <v>532</v>
      </c>
      <c r="G40" s="35">
        <v>1958.4</v>
      </c>
      <c r="H40" s="35"/>
      <c r="I40" s="35"/>
      <c r="J40" s="35">
        <v>1958.4</v>
      </c>
      <c r="K40" s="35">
        <v>500</v>
      </c>
      <c r="L40" s="35"/>
      <c r="M40" s="35"/>
      <c r="N40" s="35">
        <v>500</v>
      </c>
      <c r="O40" s="35">
        <v>500</v>
      </c>
      <c r="P40" s="35"/>
      <c r="Q40" s="35"/>
      <c r="R40" s="35">
        <f t="shared" si="21"/>
        <v>500</v>
      </c>
      <c r="S40" s="35">
        <v>1200</v>
      </c>
      <c r="T40" s="35"/>
      <c r="U40" s="35"/>
      <c r="V40" s="35">
        <f t="shared" si="22"/>
        <v>1200</v>
      </c>
    </row>
    <row r="41" spans="1:22" ht="36.6" customHeight="1" x14ac:dyDescent="0.3">
      <c r="A41" s="168">
        <v>5</v>
      </c>
      <c r="B41" s="171" t="s">
        <v>362</v>
      </c>
      <c r="C41" s="169" t="s">
        <v>63</v>
      </c>
      <c r="D41" s="169" t="s">
        <v>533</v>
      </c>
      <c r="E41" s="169" t="s">
        <v>534</v>
      </c>
      <c r="F41" s="169" t="s">
        <v>535</v>
      </c>
      <c r="G41" s="35">
        <v>8809.8169999999991</v>
      </c>
      <c r="H41" s="35"/>
      <c r="I41" s="35"/>
      <c r="J41" s="35">
        <v>8809.8169999999991</v>
      </c>
      <c r="K41" s="35">
        <v>8430.4500000000007</v>
      </c>
      <c r="L41" s="35"/>
      <c r="M41" s="35"/>
      <c r="N41" s="35">
        <v>8430.4500000000007</v>
      </c>
      <c r="O41" s="35">
        <v>7989.6459999999997</v>
      </c>
      <c r="P41" s="35"/>
      <c r="Q41" s="35"/>
      <c r="R41" s="35">
        <f t="shared" si="21"/>
        <v>7989.6459999999997</v>
      </c>
      <c r="S41" s="35">
        <v>200</v>
      </c>
      <c r="T41" s="35"/>
      <c r="U41" s="35"/>
      <c r="V41" s="35">
        <f t="shared" si="22"/>
        <v>200</v>
      </c>
    </row>
    <row r="42" spans="1:22" ht="25.2" x14ac:dyDescent="0.3">
      <c r="A42" s="168">
        <v>6</v>
      </c>
      <c r="B42" s="171" t="s">
        <v>420</v>
      </c>
      <c r="C42" s="169" t="s">
        <v>68</v>
      </c>
      <c r="D42" s="169" t="s">
        <v>536</v>
      </c>
      <c r="E42" s="169" t="s">
        <v>491</v>
      </c>
      <c r="F42" s="169" t="s">
        <v>537</v>
      </c>
      <c r="G42" s="35">
        <v>1688.5</v>
      </c>
      <c r="H42" s="35"/>
      <c r="I42" s="35"/>
      <c r="J42" s="35">
        <v>1688.5</v>
      </c>
      <c r="K42" s="35">
        <v>400</v>
      </c>
      <c r="L42" s="35"/>
      <c r="M42" s="35"/>
      <c r="N42" s="35">
        <v>400</v>
      </c>
      <c r="O42" s="35">
        <v>400</v>
      </c>
      <c r="P42" s="35"/>
      <c r="Q42" s="35"/>
      <c r="R42" s="35">
        <f t="shared" si="21"/>
        <v>400</v>
      </c>
      <c r="S42" s="35">
        <v>1000</v>
      </c>
      <c r="T42" s="35"/>
      <c r="U42" s="35"/>
      <c r="V42" s="35">
        <f t="shared" si="22"/>
        <v>1000</v>
      </c>
    </row>
    <row r="43" spans="1:22" ht="16.8" x14ac:dyDescent="0.3">
      <c r="A43" s="168">
        <v>7</v>
      </c>
      <c r="B43" s="171" t="s">
        <v>423</v>
      </c>
      <c r="C43" s="169" t="s">
        <v>538</v>
      </c>
      <c r="D43" s="169" t="s">
        <v>539</v>
      </c>
      <c r="E43" s="169" t="s">
        <v>494</v>
      </c>
      <c r="F43" s="169" t="s">
        <v>540</v>
      </c>
      <c r="G43" s="35">
        <v>43000</v>
      </c>
      <c r="H43" s="35"/>
      <c r="I43" s="35"/>
      <c r="J43" s="35">
        <v>43000</v>
      </c>
      <c r="K43" s="35">
        <v>1500</v>
      </c>
      <c r="L43" s="35"/>
      <c r="M43" s="35"/>
      <c r="N43" s="35">
        <v>1500</v>
      </c>
      <c r="O43" s="35">
        <v>1500</v>
      </c>
      <c r="P43" s="35"/>
      <c r="Q43" s="35"/>
      <c r="R43" s="35">
        <f t="shared" si="21"/>
        <v>1500</v>
      </c>
      <c r="S43" s="35">
        <v>7000</v>
      </c>
      <c r="T43" s="35"/>
      <c r="U43" s="35"/>
      <c r="V43" s="35">
        <f t="shared" si="22"/>
        <v>7000</v>
      </c>
    </row>
    <row r="44" spans="1:22" ht="22.2" customHeight="1" x14ac:dyDescent="0.3">
      <c r="A44" s="168">
        <v>8</v>
      </c>
      <c r="B44" s="171" t="s">
        <v>379</v>
      </c>
      <c r="C44" s="169" t="s">
        <v>68</v>
      </c>
      <c r="D44" s="169" t="s">
        <v>541</v>
      </c>
      <c r="E44" s="169" t="s">
        <v>491</v>
      </c>
      <c r="F44" s="169" t="s">
        <v>542</v>
      </c>
      <c r="G44" s="35">
        <v>671.37900000000002</v>
      </c>
      <c r="H44" s="35"/>
      <c r="I44" s="35"/>
      <c r="J44" s="35">
        <v>671.4</v>
      </c>
      <c r="K44" s="35">
        <v>60</v>
      </c>
      <c r="L44" s="35"/>
      <c r="M44" s="35"/>
      <c r="N44" s="35">
        <v>60</v>
      </c>
      <c r="O44" s="35">
        <v>60</v>
      </c>
      <c r="P44" s="35"/>
      <c r="Q44" s="35"/>
      <c r="R44" s="35">
        <f t="shared" si="21"/>
        <v>60</v>
      </c>
      <c r="S44" s="35">
        <v>200</v>
      </c>
      <c r="T44" s="35"/>
      <c r="U44" s="35"/>
      <c r="V44" s="35">
        <f t="shared" si="22"/>
        <v>200</v>
      </c>
    </row>
    <row r="45" spans="1:22" ht="28.2" customHeight="1" x14ac:dyDescent="0.3">
      <c r="A45" s="168">
        <v>9</v>
      </c>
      <c r="B45" s="171" t="s">
        <v>543</v>
      </c>
      <c r="C45" s="169" t="s">
        <v>67</v>
      </c>
      <c r="D45" s="169" t="s">
        <v>544</v>
      </c>
      <c r="E45" s="169" t="s">
        <v>491</v>
      </c>
      <c r="F45" s="169" t="s">
        <v>545</v>
      </c>
      <c r="G45" s="35">
        <v>35000</v>
      </c>
      <c r="H45" s="35"/>
      <c r="I45" s="35"/>
      <c r="J45" s="35">
        <v>35000</v>
      </c>
      <c r="K45" s="35"/>
      <c r="L45" s="35"/>
      <c r="M45" s="35"/>
      <c r="N45" s="35"/>
      <c r="O45" s="35"/>
      <c r="P45" s="35"/>
      <c r="Q45" s="35"/>
      <c r="R45" s="35">
        <f t="shared" si="21"/>
        <v>0</v>
      </c>
      <c r="S45" s="35">
        <v>3500</v>
      </c>
      <c r="T45" s="35"/>
      <c r="U45" s="35"/>
      <c r="V45" s="35">
        <f t="shared" si="22"/>
        <v>3500</v>
      </c>
    </row>
    <row r="46" spans="1:22" x14ac:dyDescent="0.3">
      <c r="A46" s="168">
        <v>10</v>
      </c>
      <c r="B46" s="171" t="s">
        <v>546</v>
      </c>
      <c r="C46" s="169" t="s">
        <v>70</v>
      </c>
      <c r="D46" s="169" t="s">
        <v>547</v>
      </c>
      <c r="E46" s="169" t="s">
        <v>494</v>
      </c>
      <c r="F46" s="169" t="s">
        <v>548</v>
      </c>
      <c r="G46" s="35">
        <v>47353.5</v>
      </c>
      <c r="H46" s="35"/>
      <c r="I46" s="35"/>
      <c r="J46" s="35">
        <v>47353.5</v>
      </c>
      <c r="K46" s="35">
        <v>2000</v>
      </c>
      <c r="L46" s="35"/>
      <c r="M46" s="35"/>
      <c r="N46" s="35">
        <v>2000</v>
      </c>
      <c r="O46" s="35">
        <v>2000</v>
      </c>
      <c r="P46" s="35"/>
      <c r="Q46" s="35"/>
      <c r="R46" s="35">
        <f t="shared" si="21"/>
        <v>2000</v>
      </c>
      <c r="S46" s="35">
        <v>4700</v>
      </c>
      <c r="T46" s="35"/>
      <c r="U46" s="35"/>
      <c r="V46" s="35">
        <f t="shared" si="22"/>
        <v>4700</v>
      </c>
    </row>
    <row r="47" spans="1:22" x14ac:dyDescent="0.3">
      <c r="A47" s="168">
        <v>11</v>
      </c>
      <c r="B47" s="171" t="s">
        <v>549</v>
      </c>
      <c r="C47" s="169" t="s">
        <v>70</v>
      </c>
      <c r="D47" s="169" t="s">
        <v>547</v>
      </c>
      <c r="E47" s="169" t="s">
        <v>494</v>
      </c>
      <c r="F47" s="169" t="s">
        <v>550</v>
      </c>
      <c r="G47" s="35">
        <v>62876.1</v>
      </c>
      <c r="H47" s="35"/>
      <c r="I47" s="35"/>
      <c r="J47" s="35">
        <v>62876.1</v>
      </c>
      <c r="K47" s="35">
        <v>2800</v>
      </c>
      <c r="L47" s="35"/>
      <c r="M47" s="35"/>
      <c r="N47" s="35">
        <v>2800</v>
      </c>
      <c r="O47" s="35">
        <v>2800</v>
      </c>
      <c r="P47" s="35"/>
      <c r="Q47" s="35"/>
      <c r="R47" s="35">
        <f t="shared" si="21"/>
        <v>2800</v>
      </c>
      <c r="S47" s="35">
        <v>6200</v>
      </c>
      <c r="T47" s="35"/>
      <c r="U47" s="35"/>
      <c r="V47" s="35">
        <f t="shared" si="22"/>
        <v>6200</v>
      </c>
    </row>
    <row r="48" spans="1:22" x14ac:dyDescent="0.3">
      <c r="A48" s="168">
        <v>12</v>
      </c>
      <c r="B48" s="171" t="s">
        <v>551</v>
      </c>
      <c r="C48" s="169" t="s">
        <v>70</v>
      </c>
      <c r="D48" s="169" t="s">
        <v>547</v>
      </c>
      <c r="E48" s="169" t="s">
        <v>494</v>
      </c>
      <c r="F48" s="169" t="s">
        <v>552</v>
      </c>
      <c r="G48" s="35">
        <v>53758.5</v>
      </c>
      <c r="H48" s="35"/>
      <c r="I48" s="35"/>
      <c r="J48" s="35">
        <v>53758.5</v>
      </c>
      <c r="K48" s="35">
        <v>2800</v>
      </c>
      <c r="L48" s="35"/>
      <c r="M48" s="35"/>
      <c r="N48" s="35">
        <v>2800</v>
      </c>
      <c r="O48" s="35">
        <v>2800</v>
      </c>
      <c r="P48" s="35"/>
      <c r="Q48" s="35"/>
      <c r="R48" s="35">
        <f t="shared" si="21"/>
        <v>2800</v>
      </c>
      <c r="S48" s="35">
        <v>5300</v>
      </c>
      <c r="T48" s="35"/>
      <c r="U48" s="35"/>
      <c r="V48" s="35">
        <f t="shared" si="22"/>
        <v>5300</v>
      </c>
    </row>
    <row r="49" spans="1:22" x14ac:dyDescent="0.3">
      <c r="A49" s="168">
        <v>13</v>
      </c>
      <c r="B49" s="171" t="s">
        <v>553</v>
      </c>
      <c r="C49" s="169" t="s">
        <v>70</v>
      </c>
      <c r="D49" s="169" t="s">
        <v>547</v>
      </c>
      <c r="E49" s="169" t="s">
        <v>494</v>
      </c>
      <c r="F49" s="169" t="s">
        <v>554</v>
      </c>
      <c r="G49" s="35">
        <v>50489.4</v>
      </c>
      <c r="H49" s="35"/>
      <c r="I49" s="35"/>
      <c r="J49" s="35">
        <v>50489.4</v>
      </c>
      <c r="K49" s="35">
        <v>19740</v>
      </c>
      <c r="L49" s="35"/>
      <c r="M49" s="35"/>
      <c r="N49" s="35">
        <v>2800</v>
      </c>
      <c r="O49" s="35">
        <v>2800</v>
      </c>
      <c r="P49" s="35"/>
      <c r="Q49" s="35"/>
      <c r="R49" s="35">
        <f t="shared" si="21"/>
        <v>2800</v>
      </c>
      <c r="S49" s="35">
        <v>5000</v>
      </c>
      <c r="T49" s="35"/>
      <c r="U49" s="35"/>
      <c r="V49" s="35">
        <f t="shared" si="22"/>
        <v>5000</v>
      </c>
    </row>
    <row r="50" spans="1:22" x14ac:dyDescent="0.3">
      <c r="A50" s="168">
        <v>14</v>
      </c>
      <c r="B50" s="171" t="s">
        <v>555</v>
      </c>
      <c r="C50" s="169" t="s">
        <v>70</v>
      </c>
      <c r="D50" s="169" t="s">
        <v>547</v>
      </c>
      <c r="E50" s="169" t="s">
        <v>494</v>
      </c>
      <c r="F50" s="169" t="s">
        <v>556</v>
      </c>
      <c r="G50" s="35">
        <v>62078.2</v>
      </c>
      <c r="H50" s="35"/>
      <c r="I50" s="35"/>
      <c r="J50" s="35">
        <v>62078.2</v>
      </c>
      <c r="K50" s="35">
        <v>23280</v>
      </c>
      <c r="L50" s="35"/>
      <c r="M50" s="35"/>
      <c r="N50" s="35">
        <v>2800</v>
      </c>
      <c r="O50" s="35">
        <v>2800</v>
      </c>
      <c r="P50" s="35"/>
      <c r="Q50" s="35"/>
      <c r="R50" s="35">
        <f t="shared" si="21"/>
        <v>2800</v>
      </c>
      <c r="S50" s="35">
        <v>6200</v>
      </c>
      <c r="T50" s="35"/>
      <c r="U50" s="35"/>
      <c r="V50" s="35">
        <f t="shared" si="22"/>
        <v>6200</v>
      </c>
    </row>
    <row r="51" spans="1:22" x14ac:dyDescent="0.3">
      <c r="A51" s="168">
        <v>15</v>
      </c>
      <c r="B51" s="171" t="s">
        <v>557</v>
      </c>
      <c r="C51" s="169" t="s">
        <v>70</v>
      </c>
      <c r="D51" s="169" t="s">
        <v>547</v>
      </c>
      <c r="E51" s="169" t="s">
        <v>494</v>
      </c>
      <c r="F51" s="169" t="s">
        <v>558</v>
      </c>
      <c r="G51" s="35">
        <v>19715.099999999999</v>
      </c>
      <c r="H51" s="35"/>
      <c r="I51" s="35"/>
      <c r="J51" s="35">
        <v>19715.099999999999</v>
      </c>
      <c r="K51" s="35">
        <v>1000</v>
      </c>
      <c r="L51" s="35"/>
      <c r="M51" s="35"/>
      <c r="N51" s="35">
        <v>1000</v>
      </c>
      <c r="O51" s="35">
        <v>1000</v>
      </c>
      <c r="P51" s="35"/>
      <c r="Q51" s="35"/>
      <c r="R51" s="35">
        <f t="shared" si="21"/>
        <v>1000</v>
      </c>
      <c r="S51" s="35">
        <v>1900</v>
      </c>
      <c r="T51" s="35"/>
      <c r="U51" s="35"/>
      <c r="V51" s="35">
        <f t="shared" si="22"/>
        <v>1900</v>
      </c>
    </row>
    <row r="52" spans="1:22" ht="16.8" x14ac:dyDescent="0.3">
      <c r="A52" s="168">
        <v>16</v>
      </c>
      <c r="B52" s="171" t="s">
        <v>397</v>
      </c>
      <c r="C52" s="169" t="s">
        <v>559</v>
      </c>
      <c r="D52" s="169" t="s">
        <v>560</v>
      </c>
      <c r="E52" s="169" t="s">
        <v>524</v>
      </c>
      <c r="F52" s="169" t="s">
        <v>561</v>
      </c>
      <c r="G52" s="35">
        <v>79132</v>
      </c>
      <c r="H52" s="35"/>
      <c r="I52" s="35"/>
      <c r="J52" s="35">
        <f>G52</f>
        <v>79132</v>
      </c>
      <c r="K52" s="35">
        <v>22000</v>
      </c>
      <c r="L52" s="35"/>
      <c r="M52" s="35"/>
      <c r="N52" s="35">
        <v>22000</v>
      </c>
      <c r="O52" s="35">
        <v>21731.651999999998</v>
      </c>
      <c r="P52" s="35"/>
      <c r="Q52" s="35"/>
      <c r="R52" s="35">
        <f t="shared" si="21"/>
        <v>21731.651999999998</v>
      </c>
      <c r="S52" s="35">
        <v>10000</v>
      </c>
      <c r="T52" s="35"/>
      <c r="U52" s="35"/>
      <c r="V52" s="35">
        <f t="shared" si="22"/>
        <v>10000</v>
      </c>
    </row>
    <row r="53" spans="1:22" x14ac:dyDescent="0.3">
      <c r="A53" s="168">
        <v>17</v>
      </c>
      <c r="B53" s="171" t="s">
        <v>398</v>
      </c>
      <c r="C53" s="169" t="s">
        <v>67</v>
      </c>
      <c r="D53" s="169" t="s">
        <v>562</v>
      </c>
      <c r="E53" s="169" t="s">
        <v>524</v>
      </c>
      <c r="F53" s="169" t="s">
        <v>563</v>
      </c>
      <c r="G53" s="35">
        <v>44996.381000000001</v>
      </c>
      <c r="H53" s="35"/>
      <c r="I53" s="35"/>
      <c r="J53" s="35">
        <v>44996.381000000001</v>
      </c>
      <c r="K53" s="35">
        <v>24680</v>
      </c>
      <c r="L53" s="35"/>
      <c r="M53" s="35"/>
      <c r="N53" s="35">
        <v>24680</v>
      </c>
      <c r="O53" s="35">
        <v>24680</v>
      </c>
      <c r="P53" s="35"/>
      <c r="Q53" s="35"/>
      <c r="R53" s="35">
        <f t="shared" si="21"/>
        <v>24680</v>
      </c>
      <c r="S53" s="35">
        <v>3500</v>
      </c>
      <c r="T53" s="35"/>
      <c r="U53" s="35"/>
      <c r="V53" s="35">
        <f t="shared" si="22"/>
        <v>3500</v>
      </c>
    </row>
    <row r="54" spans="1:22" ht="16.8" x14ac:dyDescent="0.3">
      <c r="A54" s="168">
        <v>18</v>
      </c>
      <c r="B54" s="171" t="s">
        <v>368</v>
      </c>
      <c r="C54" s="169" t="s">
        <v>564</v>
      </c>
      <c r="D54" s="169" t="s">
        <v>565</v>
      </c>
      <c r="E54" s="169" t="s">
        <v>491</v>
      </c>
      <c r="F54" s="169" t="s">
        <v>566</v>
      </c>
      <c r="G54" s="35">
        <v>600</v>
      </c>
      <c r="H54" s="35"/>
      <c r="I54" s="35"/>
      <c r="J54" s="35">
        <v>600</v>
      </c>
      <c r="K54" s="35">
        <v>562.13</v>
      </c>
      <c r="L54" s="35"/>
      <c r="M54" s="35"/>
      <c r="N54" s="35">
        <v>562.13</v>
      </c>
      <c r="O54" s="35">
        <v>150</v>
      </c>
      <c r="P54" s="35"/>
      <c r="Q54" s="35"/>
      <c r="R54" s="35">
        <f t="shared" si="21"/>
        <v>150</v>
      </c>
      <c r="S54" s="35">
        <v>400</v>
      </c>
      <c r="T54" s="35"/>
      <c r="U54" s="35"/>
      <c r="V54" s="35">
        <f t="shared" si="22"/>
        <v>400</v>
      </c>
    </row>
    <row r="55" spans="1:22" ht="25.2" x14ac:dyDescent="0.3">
      <c r="A55" s="168">
        <v>19</v>
      </c>
      <c r="B55" s="171" t="s">
        <v>377</v>
      </c>
      <c r="C55" s="169" t="s">
        <v>70</v>
      </c>
      <c r="D55" s="169" t="s">
        <v>567</v>
      </c>
      <c r="E55" s="169" t="s">
        <v>491</v>
      </c>
      <c r="F55" s="169" t="s">
        <v>568</v>
      </c>
      <c r="G55" s="35">
        <v>2458.4</v>
      </c>
      <c r="H55" s="35"/>
      <c r="I55" s="35"/>
      <c r="J55" s="35">
        <v>2458.4</v>
      </c>
      <c r="K55" s="35">
        <v>2212.56</v>
      </c>
      <c r="L55" s="35"/>
      <c r="M55" s="35"/>
      <c r="N55" s="35">
        <v>2212.56</v>
      </c>
      <c r="O55" s="35">
        <v>500</v>
      </c>
      <c r="P55" s="35"/>
      <c r="Q55" s="35"/>
      <c r="R55" s="35">
        <f t="shared" si="21"/>
        <v>500</v>
      </c>
      <c r="S55" s="35">
        <v>1500</v>
      </c>
      <c r="T55" s="35"/>
      <c r="U55" s="35"/>
      <c r="V55" s="35">
        <f t="shared" si="22"/>
        <v>1500</v>
      </c>
    </row>
    <row r="56" spans="1:22" ht="16.8" x14ac:dyDescent="0.3">
      <c r="A56" s="168">
        <v>20</v>
      </c>
      <c r="B56" s="171" t="s">
        <v>396</v>
      </c>
      <c r="C56" s="169" t="s">
        <v>66</v>
      </c>
      <c r="D56" s="169" t="s">
        <v>547</v>
      </c>
      <c r="E56" s="169" t="s">
        <v>534</v>
      </c>
      <c r="F56" s="169" t="s">
        <v>569</v>
      </c>
      <c r="G56" s="35">
        <v>13073.246999999999</v>
      </c>
      <c r="H56" s="35"/>
      <c r="I56" s="35"/>
      <c r="J56" s="35">
        <v>13073.246999999999</v>
      </c>
      <c r="K56" s="35">
        <v>6320</v>
      </c>
      <c r="L56" s="35"/>
      <c r="M56" s="35"/>
      <c r="N56" s="35">
        <v>6320</v>
      </c>
      <c r="O56" s="35">
        <v>6320</v>
      </c>
      <c r="P56" s="35"/>
      <c r="Q56" s="35"/>
      <c r="R56" s="35">
        <f t="shared" si="21"/>
        <v>6320</v>
      </c>
      <c r="S56" s="35">
        <v>2500</v>
      </c>
      <c r="T56" s="35"/>
      <c r="U56" s="35"/>
      <c r="V56" s="35">
        <f t="shared" si="22"/>
        <v>2500</v>
      </c>
    </row>
    <row r="57" spans="1:22" ht="25.2" x14ac:dyDescent="0.3">
      <c r="A57" s="168">
        <v>21</v>
      </c>
      <c r="B57" s="171" t="s">
        <v>399</v>
      </c>
      <c r="C57" s="169" t="s">
        <v>70</v>
      </c>
      <c r="D57" s="169" t="s">
        <v>570</v>
      </c>
      <c r="E57" s="169" t="s">
        <v>512</v>
      </c>
      <c r="F57" s="169" t="s">
        <v>571</v>
      </c>
      <c r="G57" s="35">
        <v>24999.96</v>
      </c>
      <c r="H57" s="35"/>
      <c r="I57" s="35"/>
      <c r="J57" s="35">
        <v>24999.96</v>
      </c>
      <c r="K57" s="35">
        <v>6000</v>
      </c>
      <c r="L57" s="35"/>
      <c r="M57" s="35"/>
      <c r="N57" s="35">
        <v>6000</v>
      </c>
      <c r="O57" s="35">
        <v>6000</v>
      </c>
      <c r="P57" s="35"/>
      <c r="Q57" s="35"/>
      <c r="R57" s="35">
        <f t="shared" si="21"/>
        <v>6000</v>
      </c>
      <c r="S57" s="35">
        <v>4000</v>
      </c>
      <c r="T57" s="35"/>
      <c r="U57" s="35"/>
      <c r="V57" s="35">
        <f t="shared" si="22"/>
        <v>4000</v>
      </c>
    </row>
    <row r="58" spans="1:22" x14ac:dyDescent="0.3">
      <c r="A58" s="168">
        <v>22</v>
      </c>
      <c r="B58" s="171" t="s">
        <v>400</v>
      </c>
      <c r="C58" s="169" t="s">
        <v>65</v>
      </c>
      <c r="D58" s="169" t="s">
        <v>572</v>
      </c>
      <c r="E58" s="169" t="s">
        <v>509</v>
      </c>
      <c r="F58" s="169" t="s">
        <v>573</v>
      </c>
      <c r="G58" s="35">
        <v>7661.45</v>
      </c>
      <c r="H58" s="35"/>
      <c r="I58" s="35"/>
      <c r="J58" s="35">
        <v>7661.45</v>
      </c>
      <c r="K58" s="35">
        <v>5343</v>
      </c>
      <c r="L58" s="35"/>
      <c r="M58" s="35"/>
      <c r="N58" s="35">
        <v>5343</v>
      </c>
      <c r="O58" s="35">
        <v>5342.9229999999998</v>
      </c>
      <c r="P58" s="35"/>
      <c r="Q58" s="35"/>
      <c r="R58" s="35">
        <f t="shared" si="21"/>
        <v>5342.9229999999998</v>
      </c>
      <c r="S58" s="35">
        <v>2000</v>
      </c>
      <c r="T58" s="35"/>
      <c r="U58" s="35"/>
      <c r="V58" s="35">
        <f t="shared" si="22"/>
        <v>2000</v>
      </c>
    </row>
    <row r="59" spans="1:22" ht="17.399999999999999" x14ac:dyDescent="0.3">
      <c r="A59" s="168">
        <v>23</v>
      </c>
      <c r="B59" s="171" t="s">
        <v>389</v>
      </c>
      <c r="C59" s="169" t="s">
        <v>70</v>
      </c>
      <c r="D59" s="169" t="s">
        <v>663</v>
      </c>
      <c r="E59" s="169" t="s">
        <v>494</v>
      </c>
      <c r="F59" s="169" t="s">
        <v>574</v>
      </c>
      <c r="G59" s="35">
        <v>3800</v>
      </c>
      <c r="H59" s="35"/>
      <c r="I59" s="35"/>
      <c r="J59" s="35">
        <v>3800</v>
      </c>
      <c r="K59" s="35"/>
      <c r="L59" s="35"/>
      <c r="M59" s="35"/>
      <c r="N59" s="35"/>
      <c r="O59" s="35"/>
      <c r="P59" s="35"/>
      <c r="Q59" s="35"/>
      <c r="R59" s="35">
        <f t="shared" si="21"/>
        <v>0</v>
      </c>
      <c r="S59" s="35">
        <v>1100</v>
      </c>
      <c r="T59" s="35"/>
      <c r="U59" s="35"/>
      <c r="V59" s="35">
        <f t="shared" si="22"/>
        <v>1100</v>
      </c>
    </row>
    <row r="60" spans="1:22" ht="16.8" x14ac:dyDescent="0.3">
      <c r="A60" s="168">
        <v>24</v>
      </c>
      <c r="B60" s="171" t="s">
        <v>401</v>
      </c>
      <c r="C60" s="169" t="s">
        <v>64</v>
      </c>
      <c r="D60" s="169" t="s">
        <v>575</v>
      </c>
      <c r="E60" s="169" t="s">
        <v>509</v>
      </c>
      <c r="F60" s="169" t="s">
        <v>576</v>
      </c>
      <c r="G60" s="35">
        <v>2850</v>
      </c>
      <c r="H60" s="35"/>
      <c r="I60" s="35"/>
      <c r="J60" s="35">
        <f>G60</f>
        <v>2850</v>
      </c>
      <c r="K60" s="35">
        <v>1000</v>
      </c>
      <c r="L60" s="35"/>
      <c r="M60" s="35"/>
      <c r="N60" s="35">
        <v>1000</v>
      </c>
      <c r="O60" s="35">
        <v>1000</v>
      </c>
      <c r="P60" s="35"/>
      <c r="Q60" s="35"/>
      <c r="R60" s="35">
        <f t="shared" si="21"/>
        <v>1000</v>
      </c>
      <c r="S60" s="35">
        <v>1000</v>
      </c>
      <c r="T60" s="35"/>
      <c r="U60" s="35"/>
      <c r="V60" s="35">
        <f t="shared" si="22"/>
        <v>1000</v>
      </c>
    </row>
    <row r="61" spans="1:22" ht="24.6" customHeight="1" x14ac:dyDescent="0.3">
      <c r="A61" s="168">
        <v>25</v>
      </c>
      <c r="B61" s="171" t="s">
        <v>413</v>
      </c>
      <c r="C61" s="169" t="s">
        <v>577</v>
      </c>
      <c r="D61" s="169" t="s">
        <v>578</v>
      </c>
      <c r="E61" s="169" t="s">
        <v>509</v>
      </c>
      <c r="F61" s="169" t="s">
        <v>579</v>
      </c>
      <c r="G61" s="35">
        <v>17000</v>
      </c>
      <c r="H61" s="35"/>
      <c r="I61" s="35"/>
      <c r="J61" s="35">
        <v>17000</v>
      </c>
      <c r="K61" s="35">
        <v>3000</v>
      </c>
      <c r="L61" s="35"/>
      <c r="M61" s="35"/>
      <c r="N61" s="35">
        <f>K61</f>
        <v>3000</v>
      </c>
      <c r="O61" s="35">
        <v>3000</v>
      </c>
      <c r="P61" s="35"/>
      <c r="Q61" s="35"/>
      <c r="R61" s="35">
        <f>O61</f>
        <v>3000</v>
      </c>
      <c r="S61" s="35">
        <v>1500</v>
      </c>
      <c r="T61" s="35"/>
      <c r="U61" s="35"/>
      <c r="V61" s="35">
        <f t="shared" si="22"/>
        <v>1500</v>
      </c>
    </row>
    <row r="62" spans="1:22" ht="19.2" customHeight="1" x14ac:dyDescent="0.3">
      <c r="A62" s="168">
        <v>26</v>
      </c>
      <c r="B62" s="171" t="s">
        <v>422</v>
      </c>
      <c r="C62" s="169" t="s">
        <v>74</v>
      </c>
      <c r="D62" s="169" t="s">
        <v>580</v>
      </c>
      <c r="E62" s="169" t="s">
        <v>491</v>
      </c>
      <c r="F62" s="169" t="s">
        <v>581</v>
      </c>
      <c r="G62" s="35">
        <v>9940.7000000000007</v>
      </c>
      <c r="H62" s="35"/>
      <c r="I62" s="35"/>
      <c r="J62" s="35">
        <v>9940.7000000000007</v>
      </c>
      <c r="K62" s="35">
        <v>800</v>
      </c>
      <c r="L62" s="35"/>
      <c r="M62" s="35"/>
      <c r="N62" s="35">
        <v>800</v>
      </c>
      <c r="O62" s="35">
        <v>800</v>
      </c>
      <c r="P62" s="35"/>
      <c r="Q62" s="35"/>
      <c r="R62" s="35">
        <f t="shared" si="21"/>
        <v>800</v>
      </c>
      <c r="S62" s="35">
        <v>3000</v>
      </c>
      <c r="T62" s="35"/>
      <c r="U62" s="35"/>
      <c r="V62" s="35">
        <f t="shared" si="22"/>
        <v>3000</v>
      </c>
    </row>
    <row r="63" spans="1:22" ht="37.799999999999997" customHeight="1" x14ac:dyDescent="0.3">
      <c r="A63" s="168">
        <v>27</v>
      </c>
      <c r="B63" s="171" t="s">
        <v>388</v>
      </c>
      <c r="C63" s="169" t="s">
        <v>65</v>
      </c>
      <c r="D63" s="169" t="s">
        <v>582</v>
      </c>
      <c r="E63" s="169" t="s">
        <v>494</v>
      </c>
      <c r="F63" s="169" t="s">
        <v>583</v>
      </c>
      <c r="G63" s="35">
        <v>2300</v>
      </c>
      <c r="H63" s="35"/>
      <c r="I63" s="35"/>
      <c r="J63" s="35">
        <v>2300</v>
      </c>
      <c r="K63" s="35"/>
      <c r="L63" s="35"/>
      <c r="M63" s="35"/>
      <c r="N63" s="35"/>
      <c r="O63" s="35"/>
      <c r="P63" s="35"/>
      <c r="Q63" s="35"/>
      <c r="R63" s="35">
        <f t="shared" si="21"/>
        <v>0</v>
      </c>
      <c r="S63" s="35">
        <v>700</v>
      </c>
      <c r="T63" s="35"/>
      <c r="U63" s="35"/>
      <c r="V63" s="35">
        <f t="shared" si="22"/>
        <v>700</v>
      </c>
    </row>
    <row r="64" spans="1:22" x14ac:dyDescent="0.3">
      <c r="A64" s="20" t="s">
        <v>22</v>
      </c>
      <c r="B64" s="170" t="s">
        <v>306</v>
      </c>
      <c r="C64" s="33"/>
      <c r="D64" s="33"/>
      <c r="E64" s="33"/>
      <c r="F64" s="33"/>
      <c r="G64" s="34">
        <f>G65</f>
        <v>1849.8889999999999</v>
      </c>
      <c r="H64" s="34">
        <f t="shared" ref="H64:V64" si="23">H65</f>
        <v>0</v>
      </c>
      <c r="I64" s="34">
        <f t="shared" si="23"/>
        <v>0</v>
      </c>
      <c r="J64" s="34">
        <f t="shared" si="23"/>
        <v>1849.8889999999999</v>
      </c>
      <c r="K64" s="34">
        <f t="shared" si="23"/>
        <v>0</v>
      </c>
      <c r="L64" s="34">
        <f t="shared" si="23"/>
        <v>0</v>
      </c>
      <c r="M64" s="34">
        <f t="shared" si="23"/>
        <v>0</v>
      </c>
      <c r="N64" s="34">
        <f t="shared" si="23"/>
        <v>0</v>
      </c>
      <c r="O64" s="34">
        <f t="shared" si="23"/>
        <v>0</v>
      </c>
      <c r="P64" s="34">
        <f t="shared" si="23"/>
        <v>0</v>
      </c>
      <c r="Q64" s="34">
        <f t="shared" si="23"/>
        <v>0</v>
      </c>
      <c r="R64" s="34">
        <f t="shared" si="23"/>
        <v>0</v>
      </c>
      <c r="S64" s="34">
        <f t="shared" si="23"/>
        <v>560</v>
      </c>
      <c r="T64" s="34">
        <f t="shared" si="23"/>
        <v>0</v>
      </c>
      <c r="U64" s="34">
        <f t="shared" si="23"/>
        <v>0</v>
      </c>
      <c r="V64" s="34">
        <f t="shared" si="23"/>
        <v>560</v>
      </c>
    </row>
    <row r="65" spans="1:22" ht="33.6" x14ac:dyDescent="0.3">
      <c r="A65" s="168">
        <v>1</v>
      </c>
      <c r="B65" s="171" t="s">
        <v>385</v>
      </c>
      <c r="C65" s="169" t="s">
        <v>584</v>
      </c>
      <c r="D65" s="169" t="s">
        <v>585</v>
      </c>
      <c r="E65" s="169" t="s">
        <v>514</v>
      </c>
      <c r="F65" s="169" t="s">
        <v>586</v>
      </c>
      <c r="G65" s="35">
        <v>1849.8889999999999</v>
      </c>
      <c r="H65" s="35"/>
      <c r="I65" s="35"/>
      <c r="J65" s="35">
        <v>1849.8889999999999</v>
      </c>
      <c r="K65" s="35"/>
      <c r="L65" s="35"/>
      <c r="M65" s="35"/>
      <c r="N65" s="35"/>
      <c r="O65" s="35"/>
      <c r="P65" s="35"/>
      <c r="Q65" s="35"/>
      <c r="R65" s="35">
        <f t="shared" ref="R65" si="24">O65</f>
        <v>0</v>
      </c>
      <c r="S65" s="35">
        <v>560</v>
      </c>
      <c r="T65" s="35"/>
      <c r="U65" s="35"/>
      <c r="V65" s="35">
        <f>S65</f>
        <v>560</v>
      </c>
    </row>
    <row r="66" spans="1:22" x14ac:dyDescent="0.3">
      <c r="A66" s="20" t="s">
        <v>97</v>
      </c>
      <c r="B66" s="170" t="s">
        <v>370</v>
      </c>
      <c r="C66" s="33"/>
      <c r="D66" s="33"/>
      <c r="E66" s="33"/>
      <c r="F66" s="33"/>
      <c r="G66" s="34">
        <f>SUM(G67:G68)</f>
        <v>2959.2350000000001</v>
      </c>
      <c r="H66" s="34">
        <f t="shared" ref="H66:V66" si="25">SUM(H67:H68)</f>
        <v>0</v>
      </c>
      <c r="I66" s="34">
        <f t="shared" si="25"/>
        <v>0</v>
      </c>
      <c r="J66" s="34">
        <f t="shared" si="25"/>
        <v>2959.2350000000001</v>
      </c>
      <c r="K66" s="34">
        <f t="shared" si="25"/>
        <v>1999.99</v>
      </c>
      <c r="L66" s="34">
        <f t="shared" si="25"/>
        <v>0</v>
      </c>
      <c r="M66" s="34">
        <f t="shared" si="25"/>
        <v>0</v>
      </c>
      <c r="N66" s="34">
        <f t="shared" si="25"/>
        <v>1999.99</v>
      </c>
      <c r="O66" s="34">
        <f t="shared" si="25"/>
        <v>1000</v>
      </c>
      <c r="P66" s="34">
        <f t="shared" si="25"/>
        <v>0</v>
      </c>
      <c r="Q66" s="34">
        <f t="shared" si="25"/>
        <v>0</v>
      </c>
      <c r="R66" s="34">
        <f t="shared" si="25"/>
        <v>1000</v>
      </c>
      <c r="S66" s="34">
        <f t="shared" si="25"/>
        <v>1400</v>
      </c>
      <c r="T66" s="34">
        <f t="shared" si="25"/>
        <v>0</v>
      </c>
      <c r="U66" s="34">
        <f t="shared" si="25"/>
        <v>0</v>
      </c>
      <c r="V66" s="34">
        <f t="shared" si="25"/>
        <v>1400</v>
      </c>
    </row>
    <row r="67" spans="1:22" ht="51.6" customHeight="1" x14ac:dyDescent="0.3">
      <c r="A67" s="168">
        <v>1</v>
      </c>
      <c r="B67" s="171" t="s">
        <v>369</v>
      </c>
      <c r="C67" s="169" t="s">
        <v>587</v>
      </c>
      <c r="D67" s="169" t="s">
        <v>588</v>
      </c>
      <c r="E67" s="169" t="s">
        <v>512</v>
      </c>
      <c r="F67" s="169" t="s">
        <v>589</v>
      </c>
      <c r="G67" s="35">
        <v>1999.99</v>
      </c>
      <c r="H67" s="35"/>
      <c r="I67" s="35"/>
      <c r="J67" s="35">
        <v>1999.99</v>
      </c>
      <c r="K67" s="35">
        <v>1999.99</v>
      </c>
      <c r="L67" s="35"/>
      <c r="M67" s="35"/>
      <c r="N67" s="35">
        <v>1999.99</v>
      </c>
      <c r="O67" s="35">
        <v>1000</v>
      </c>
      <c r="P67" s="35"/>
      <c r="Q67" s="35"/>
      <c r="R67" s="35">
        <f t="shared" ref="R67" si="26">O67</f>
        <v>1000</v>
      </c>
      <c r="S67" s="35">
        <v>900</v>
      </c>
      <c r="T67" s="35"/>
      <c r="U67" s="35"/>
      <c r="V67" s="35">
        <f>S67</f>
        <v>900</v>
      </c>
    </row>
    <row r="68" spans="1:22" ht="36.6" customHeight="1" x14ac:dyDescent="0.3">
      <c r="A68" s="168">
        <v>2</v>
      </c>
      <c r="B68" s="171" t="s">
        <v>424</v>
      </c>
      <c r="C68" s="169" t="s">
        <v>63</v>
      </c>
      <c r="D68" s="169" t="s">
        <v>590</v>
      </c>
      <c r="E68" s="169" t="s">
        <v>491</v>
      </c>
      <c r="F68" s="169" t="s">
        <v>591</v>
      </c>
      <c r="G68" s="35">
        <v>959.245</v>
      </c>
      <c r="H68" s="35"/>
      <c r="I68" s="35"/>
      <c r="J68" s="35">
        <v>959.245</v>
      </c>
      <c r="K68" s="35"/>
      <c r="L68" s="35"/>
      <c r="M68" s="35"/>
      <c r="N68" s="35"/>
      <c r="O68" s="35"/>
      <c r="P68" s="35"/>
      <c r="Q68" s="35"/>
      <c r="R68" s="35"/>
      <c r="S68" s="35">
        <v>500</v>
      </c>
      <c r="T68" s="35"/>
      <c r="U68" s="35"/>
      <c r="V68" s="35">
        <f>S68</f>
        <v>500</v>
      </c>
    </row>
    <row r="69" spans="1:22" x14ac:dyDescent="0.3">
      <c r="A69" s="20" t="s">
        <v>99</v>
      </c>
      <c r="B69" s="170" t="s">
        <v>592</v>
      </c>
      <c r="C69" s="33"/>
      <c r="D69" s="33"/>
      <c r="E69" s="33"/>
      <c r="F69" s="33"/>
      <c r="G69" s="34">
        <f t="shared" ref="G69:V69" si="27">SUM(G70:G72)</f>
        <v>8254.0460000000003</v>
      </c>
      <c r="H69" s="34">
        <f t="shared" si="27"/>
        <v>0</v>
      </c>
      <c r="I69" s="34">
        <f t="shared" si="27"/>
        <v>0</v>
      </c>
      <c r="J69" s="34">
        <f t="shared" si="27"/>
        <v>8254.0460000000003</v>
      </c>
      <c r="K69" s="34">
        <f t="shared" si="27"/>
        <v>1500</v>
      </c>
      <c r="L69" s="34">
        <f t="shared" si="27"/>
        <v>0</v>
      </c>
      <c r="M69" s="34">
        <f t="shared" si="27"/>
        <v>0</v>
      </c>
      <c r="N69" s="34">
        <f t="shared" si="27"/>
        <v>2800</v>
      </c>
      <c r="O69" s="34">
        <f t="shared" si="27"/>
        <v>5430</v>
      </c>
      <c r="P69" s="34">
        <f t="shared" si="27"/>
        <v>0</v>
      </c>
      <c r="Q69" s="34">
        <f t="shared" si="27"/>
        <v>0</v>
      </c>
      <c r="R69" s="34">
        <f t="shared" si="27"/>
        <v>5430</v>
      </c>
      <c r="S69" s="34">
        <f t="shared" si="27"/>
        <v>1310</v>
      </c>
      <c r="T69" s="34">
        <f t="shared" si="27"/>
        <v>0</v>
      </c>
      <c r="U69" s="34">
        <f t="shared" si="27"/>
        <v>0</v>
      </c>
      <c r="V69" s="34">
        <f t="shared" si="27"/>
        <v>1310</v>
      </c>
    </row>
    <row r="70" spans="1:22" ht="36.6" customHeight="1" x14ac:dyDescent="0.3">
      <c r="A70" s="168">
        <v>1</v>
      </c>
      <c r="B70" s="171" t="s">
        <v>417</v>
      </c>
      <c r="C70" s="169" t="s">
        <v>63</v>
      </c>
      <c r="D70" s="169" t="s">
        <v>593</v>
      </c>
      <c r="E70" s="169" t="s">
        <v>509</v>
      </c>
      <c r="F70" s="169" t="s">
        <v>594</v>
      </c>
      <c r="G70" s="35">
        <v>4873.0370000000003</v>
      </c>
      <c r="H70" s="35"/>
      <c r="I70" s="35"/>
      <c r="J70" s="35">
        <v>4873.0370000000003</v>
      </c>
      <c r="K70" s="35">
        <v>0</v>
      </c>
      <c r="L70" s="35"/>
      <c r="M70" s="35"/>
      <c r="N70" s="35">
        <v>1300</v>
      </c>
      <c r="O70" s="35">
        <v>3930</v>
      </c>
      <c r="P70" s="35"/>
      <c r="Q70" s="35"/>
      <c r="R70" s="35">
        <f t="shared" ref="R70:R72" si="28">O70</f>
        <v>3930</v>
      </c>
      <c r="S70" s="35">
        <v>500</v>
      </c>
      <c r="T70" s="35"/>
      <c r="U70" s="35"/>
      <c r="V70" s="35">
        <f>S70</f>
        <v>500</v>
      </c>
    </row>
    <row r="71" spans="1:22" ht="16.8" x14ac:dyDescent="0.3">
      <c r="A71" s="168">
        <v>2</v>
      </c>
      <c r="B71" s="171" t="s">
        <v>383</v>
      </c>
      <c r="C71" s="169" t="s">
        <v>63</v>
      </c>
      <c r="D71" s="169" t="s">
        <v>595</v>
      </c>
      <c r="E71" s="169" t="s">
        <v>491</v>
      </c>
      <c r="F71" s="169" t="s">
        <v>596</v>
      </c>
      <c r="G71" s="35">
        <v>1031.009</v>
      </c>
      <c r="H71" s="35"/>
      <c r="I71" s="35"/>
      <c r="J71" s="35">
        <v>1031.009</v>
      </c>
      <c r="K71" s="35"/>
      <c r="L71" s="35"/>
      <c r="M71" s="35"/>
      <c r="N71" s="35"/>
      <c r="O71" s="35"/>
      <c r="P71" s="35"/>
      <c r="Q71" s="35"/>
      <c r="R71" s="35">
        <f t="shared" si="28"/>
        <v>0</v>
      </c>
      <c r="S71" s="35">
        <v>310</v>
      </c>
      <c r="T71" s="35"/>
      <c r="U71" s="35"/>
      <c r="V71" s="35">
        <f>S71</f>
        <v>310</v>
      </c>
    </row>
    <row r="72" spans="1:22" ht="28.8" customHeight="1" x14ac:dyDescent="0.3">
      <c r="A72" s="168">
        <v>3</v>
      </c>
      <c r="B72" s="171" t="s">
        <v>419</v>
      </c>
      <c r="C72" s="169" t="s">
        <v>63</v>
      </c>
      <c r="D72" s="169" t="s">
        <v>597</v>
      </c>
      <c r="E72" s="169" t="s">
        <v>488</v>
      </c>
      <c r="F72" s="169" t="s">
        <v>598</v>
      </c>
      <c r="G72" s="35">
        <v>2350</v>
      </c>
      <c r="H72" s="35"/>
      <c r="I72" s="35"/>
      <c r="J72" s="35">
        <v>2350</v>
      </c>
      <c r="K72" s="35">
        <v>1500</v>
      </c>
      <c r="L72" s="35"/>
      <c r="M72" s="35"/>
      <c r="N72" s="35">
        <v>1500</v>
      </c>
      <c r="O72" s="35">
        <v>1500</v>
      </c>
      <c r="P72" s="35"/>
      <c r="Q72" s="35"/>
      <c r="R72" s="35">
        <f t="shared" si="28"/>
        <v>1500</v>
      </c>
      <c r="S72" s="35">
        <v>500</v>
      </c>
      <c r="T72" s="35"/>
      <c r="U72" s="35"/>
      <c r="V72" s="35">
        <f>S72</f>
        <v>500</v>
      </c>
    </row>
    <row r="73" spans="1:22" x14ac:dyDescent="0.3">
      <c r="A73" s="20" t="s">
        <v>101</v>
      </c>
      <c r="B73" s="170" t="s">
        <v>372</v>
      </c>
      <c r="C73" s="33"/>
      <c r="D73" s="33"/>
      <c r="E73" s="33"/>
      <c r="F73" s="33"/>
      <c r="G73" s="34">
        <f>G74</f>
        <v>755.37099999999998</v>
      </c>
      <c r="H73" s="34">
        <f t="shared" ref="H73:V73" si="29">H74</f>
        <v>0</v>
      </c>
      <c r="I73" s="34">
        <f t="shared" si="29"/>
        <v>0</v>
      </c>
      <c r="J73" s="34">
        <f t="shared" si="29"/>
        <v>486.75400000000002</v>
      </c>
      <c r="K73" s="34">
        <f t="shared" si="29"/>
        <v>755.37099999999998</v>
      </c>
      <c r="L73" s="34">
        <f t="shared" si="29"/>
        <v>0</v>
      </c>
      <c r="M73" s="34">
        <f t="shared" si="29"/>
        <v>0</v>
      </c>
      <c r="N73" s="34">
        <f t="shared" si="29"/>
        <v>486.75400000000002</v>
      </c>
      <c r="O73" s="34">
        <f t="shared" si="29"/>
        <v>0</v>
      </c>
      <c r="P73" s="34">
        <f t="shared" si="29"/>
        <v>0</v>
      </c>
      <c r="Q73" s="34">
        <f t="shared" si="29"/>
        <v>0</v>
      </c>
      <c r="R73" s="34">
        <f t="shared" si="29"/>
        <v>0</v>
      </c>
      <c r="S73" s="34">
        <f t="shared" si="29"/>
        <v>50</v>
      </c>
      <c r="T73" s="34">
        <f t="shared" si="29"/>
        <v>0</v>
      </c>
      <c r="U73" s="34">
        <f t="shared" si="29"/>
        <v>0</v>
      </c>
      <c r="V73" s="34">
        <f t="shared" si="29"/>
        <v>50</v>
      </c>
    </row>
    <row r="74" spans="1:22" ht="36" customHeight="1" x14ac:dyDescent="0.3">
      <c r="A74" s="168">
        <v>1</v>
      </c>
      <c r="B74" s="171" t="s">
        <v>371</v>
      </c>
      <c r="C74" s="169" t="s">
        <v>64</v>
      </c>
      <c r="D74" s="169" t="s">
        <v>599</v>
      </c>
      <c r="E74" s="169" t="s">
        <v>504</v>
      </c>
      <c r="F74" s="169" t="s">
        <v>600</v>
      </c>
      <c r="G74" s="35">
        <v>755.37099999999998</v>
      </c>
      <c r="H74" s="35"/>
      <c r="I74" s="35"/>
      <c r="J74" s="35">
        <v>486.75400000000002</v>
      </c>
      <c r="K74" s="35">
        <v>755.37099999999998</v>
      </c>
      <c r="L74" s="35"/>
      <c r="M74" s="35"/>
      <c r="N74" s="35">
        <v>486.75400000000002</v>
      </c>
      <c r="O74" s="35"/>
      <c r="P74" s="35"/>
      <c r="Q74" s="35"/>
      <c r="R74" s="35">
        <f t="shared" ref="R74" si="30">O74</f>
        <v>0</v>
      </c>
      <c r="S74" s="35">
        <v>50</v>
      </c>
      <c r="T74" s="35"/>
      <c r="U74" s="35"/>
      <c r="V74" s="35">
        <f t="shared" si="3"/>
        <v>50</v>
      </c>
    </row>
    <row r="75" spans="1:22" x14ac:dyDescent="0.3">
      <c r="A75" s="20" t="s">
        <v>601</v>
      </c>
      <c r="B75" s="170" t="s">
        <v>366</v>
      </c>
      <c r="C75" s="33"/>
      <c r="D75" s="33"/>
      <c r="E75" s="33"/>
      <c r="F75" s="33"/>
      <c r="G75" s="34">
        <f>G76</f>
        <v>1252.2750000000001</v>
      </c>
      <c r="H75" s="34">
        <f t="shared" ref="H75:V75" si="31">H76</f>
        <v>0</v>
      </c>
      <c r="I75" s="34">
        <f t="shared" si="31"/>
        <v>0</v>
      </c>
      <c r="J75" s="34">
        <f t="shared" si="31"/>
        <v>1252.2750000000001</v>
      </c>
      <c r="K75" s="34">
        <f t="shared" si="31"/>
        <v>1155.8</v>
      </c>
      <c r="L75" s="34">
        <f t="shared" si="31"/>
        <v>0</v>
      </c>
      <c r="M75" s="34">
        <f t="shared" si="31"/>
        <v>0</v>
      </c>
      <c r="N75" s="34">
        <f t="shared" si="31"/>
        <v>1155.8</v>
      </c>
      <c r="O75" s="34">
        <f t="shared" si="31"/>
        <v>500</v>
      </c>
      <c r="P75" s="34">
        <f t="shared" si="31"/>
        <v>0</v>
      </c>
      <c r="Q75" s="34">
        <f t="shared" si="31"/>
        <v>0</v>
      </c>
      <c r="R75" s="34">
        <f t="shared" si="31"/>
        <v>500</v>
      </c>
      <c r="S75" s="34">
        <f t="shared" si="31"/>
        <v>550</v>
      </c>
      <c r="T75" s="34">
        <f t="shared" si="31"/>
        <v>0</v>
      </c>
      <c r="U75" s="34">
        <f t="shared" si="31"/>
        <v>0</v>
      </c>
      <c r="V75" s="34">
        <f t="shared" si="31"/>
        <v>550</v>
      </c>
    </row>
    <row r="76" spans="1:22" ht="27.6" customHeight="1" x14ac:dyDescent="0.3">
      <c r="A76" s="168">
        <v>1</v>
      </c>
      <c r="B76" s="171" t="s">
        <v>367</v>
      </c>
      <c r="C76" s="169" t="s">
        <v>67</v>
      </c>
      <c r="D76" s="169" t="s">
        <v>602</v>
      </c>
      <c r="E76" s="169" t="s">
        <v>509</v>
      </c>
      <c r="F76" s="169" t="s">
        <v>603</v>
      </c>
      <c r="G76" s="35">
        <v>1252.2750000000001</v>
      </c>
      <c r="H76" s="35"/>
      <c r="I76" s="35"/>
      <c r="J76" s="35">
        <v>1252.2750000000001</v>
      </c>
      <c r="K76" s="35">
        <v>1155.8</v>
      </c>
      <c r="L76" s="35"/>
      <c r="M76" s="35"/>
      <c r="N76" s="35">
        <v>1155.8</v>
      </c>
      <c r="O76" s="35">
        <v>500</v>
      </c>
      <c r="P76" s="35"/>
      <c r="Q76" s="35"/>
      <c r="R76" s="35">
        <f t="shared" ref="R76" si="32">O76</f>
        <v>500</v>
      </c>
      <c r="S76" s="35">
        <v>550</v>
      </c>
      <c r="T76" s="35"/>
      <c r="U76" s="35"/>
      <c r="V76" s="35">
        <f t="shared" si="3"/>
        <v>550</v>
      </c>
    </row>
    <row r="77" spans="1:22" x14ac:dyDescent="0.3">
      <c r="A77" s="20" t="s">
        <v>604</v>
      </c>
      <c r="B77" s="170" t="s">
        <v>605</v>
      </c>
      <c r="C77" s="33"/>
      <c r="D77" s="33"/>
      <c r="E77" s="33"/>
      <c r="F77" s="33"/>
      <c r="G77" s="34">
        <f t="shared" ref="G77:V77" si="33">G78+G86+G84</f>
        <v>228583.489</v>
      </c>
      <c r="H77" s="34">
        <f t="shared" si="33"/>
        <v>0</v>
      </c>
      <c r="I77" s="34">
        <f t="shared" si="33"/>
        <v>0</v>
      </c>
      <c r="J77" s="34">
        <f t="shared" si="33"/>
        <v>228583.489</v>
      </c>
      <c r="K77" s="34">
        <f t="shared" si="33"/>
        <v>25305.181</v>
      </c>
      <c r="L77" s="34">
        <f t="shared" si="33"/>
        <v>0</v>
      </c>
      <c r="M77" s="34">
        <f t="shared" si="33"/>
        <v>0</v>
      </c>
      <c r="N77" s="34">
        <f t="shared" si="33"/>
        <v>25305.181</v>
      </c>
      <c r="O77" s="34">
        <f t="shared" si="33"/>
        <v>64775.428</v>
      </c>
      <c r="P77" s="34">
        <f t="shared" si="33"/>
        <v>0</v>
      </c>
      <c r="Q77" s="34">
        <f t="shared" si="33"/>
        <v>0</v>
      </c>
      <c r="R77" s="34">
        <f t="shared" si="33"/>
        <v>64775.428</v>
      </c>
      <c r="S77" s="34">
        <f t="shared" si="33"/>
        <v>32600</v>
      </c>
      <c r="T77" s="34">
        <f t="shared" si="33"/>
        <v>0</v>
      </c>
      <c r="U77" s="34">
        <f t="shared" si="33"/>
        <v>0</v>
      </c>
      <c r="V77" s="34">
        <f t="shared" si="33"/>
        <v>32600</v>
      </c>
    </row>
    <row r="78" spans="1:22" x14ac:dyDescent="0.3">
      <c r="A78" s="20" t="s">
        <v>6</v>
      </c>
      <c r="B78" s="170" t="s">
        <v>359</v>
      </c>
      <c r="C78" s="33"/>
      <c r="D78" s="33"/>
      <c r="E78" s="33"/>
      <c r="F78" s="33"/>
      <c r="G78" s="34">
        <f>SUM(G79:G83)</f>
        <v>226262.78</v>
      </c>
      <c r="H78" s="34">
        <f t="shared" ref="H78:U78" si="34">SUM(H79:H83)</f>
        <v>0</v>
      </c>
      <c r="I78" s="34">
        <f t="shared" si="34"/>
        <v>0</v>
      </c>
      <c r="J78" s="34">
        <f t="shared" si="34"/>
        <v>226262.78</v>
      </c>
      <c r="K78" s="34">
        <f t="shared" si="34"/>
        <v>25005.181</v>
      </c>
      <c r="L78" s="34">
        <f t="shared" si="34"/>
        <v>0</v>
      </c>
      <c r="M78" s="34">
        <f t="shared" si="34"/>
        <v>0</v>
      </c>
      <c r="N78" s="34">
        <f t="shared" si="34"/>
        <v>25005.181</v>
      </c>
      <c r="O78" s="34">
        <f t="shared" si="34"/>
        <v>64475.428</v>
      </c>
      <c r="P78" s="34">
        <f t="shared" si="34"/>
        <v>0</v>
      </c>
      <c r="Q78" s="34">
        <f t="shared" si="34"/>
        <v>0</v>
      </c>
      <c r="R78" s="34">
        <f t="shared" si="34"/>
        <v>64475.428</v>
      </c>
      <c r="S78" s="34">
        <f t="shared" si="34"/>
        <v>32050</v>
      </c>
      <c r="T78" s="34">
        <f t="shared" si="34"/>
        <v>0</v>
      </c>
      <c r="U78" s="34">
        <f t="shared" si="34"/>
        <v>0</v>
      </c>
      <c r="V78" s="34">
        <f>SUM(V79:V83)</f>
        <v>32050</v>
      </c>
    </row>
    <row r="79" spans="1:22" ht="16.8" x14ac:dyDescent="0.3">
      <c r="A79" s="168">
        <v>1</v>
      </c>
      <c r="B79" s="171" t="s">
        <v>414</v>
      </c>
      <c r="C79" s="169" t="s">
        <v>68</v>
      </c>
      <c r="D79" s="169" t="s">
        <v>523</v>
      </c>
      <c r="E79" s="169" t="s">
        <v>524</v>
      </c>
      <c r="F79" s="169" t="s">
        <v>606</v>
      </c>
      <c r="G79" s="35">
        <v>220000</v>
      </c>
      <c r="H79" s="35"/>
      <c r="I79" s="35"/>
      <c r="J79" s="35">
        <v>220000</v>
      </c>
      <c r="K79" s="35">
        <v>20000</v>
      </c>
      <c r="L79" s="35"/>
      <c r="M79" s="35"/>
      <c r="N79" s="35">
        <v>20000</v>
      </c>
      <c r="O79" s="35">
        <v>61239.535000000003</v>
      </c>
      <c r="P79" s="35"/>
      <c r="Q79" s="35"/>
      <c r="R79" s="35">
        <f t="shared" ref="R79:R83" si="35">O79</f>
        <v>61239.535000000003</v>
      </c>
      <c r="S79" s="35">
        <v>30000</v>
      </c>
      <c r="T79" s="35"/>
      <c r="U79" s="35"/>
      <c r="V79" s="35">
        <f>S79</f>
        <v>30000</v>
      </c>
    </row>
    <row r="80" spans="1:22" ht="16.8" x14ac:dyDescent="0.3">
      <c r="A80" s="168">
        <v>2</v>
      </c>
      <c r="B80" s="171" t="s">
        <v>415</v>
      </c>
      <c r="C80" s="169" t="s">
        <v>69</v>
      </c>
      <c r="D80" s="169" t="s">
        <v>607</v>
      </c>
      <c r="E80" s="169" t="s">
        <v>491</v>
      </c>
      <c r="F80" s="169" t="s">
        <v>608</v>
      </c>
      <c r="G80" s="35">
        <v>999.6</v>
      </c>
      <c r="H80" s="35"/>
      <c r="I80" s="35"/>
      <c r="J80" s="35">
        <v>999.6</v>
      </c>
      <c r="K80" s="35">
        <v>899.64</v>
      </c>
      <c r="L80" s="35"/>
      <c r="M80" s="35"/>
      <c r="N80" s="35">
        <v>899.64</v>
      </c>
      <c r="O80" s="35">
        <v>300</v>
      </c>
      <c r="P80" s="35"/>
      <c r="Q80" s="35"/>
      <c r="R80" s="35">
        <f t="shared" si="35"/>
        <v>300</v>
      </c>
      <c r="S80" s="35">
        <v>700</v>
      </c>
      <c r="T80" s="35"/>
      <c r="U80" s="35"/>
      <c r="V80" s="35">
        <f>S80</f>
        <v>700</v>
      </c>
    </row>
    <row r="81" spans="1:22" ht="16.8" x14ac:dyDescent="0.3">
      <c r="A81" s="168">
        <v>3</v>
      </c>
      <c r="B81" s="171" t="s">
        <v>390</v>
      </c>
      <c r="C81" s="169" t="s">
        <v>63</v>
      </c>
      <c r="D81" s="169" t="s">
        <v>511</v>
      </c>
      <c r="E81" s="169" t="s">
        <v>491</v>
      </c>
      <c r="F81" s="169" t="s">
        <v>609</v>
      </c>
      <c r="G81" s="35">
        <v>367.63900000000001</v>
      </c>
      <c r="H81" s="35"/>
      <c r="I81" s="35"/>
      <c r="J81" s="35">
        <v>367.63900000000001</v>
      </c>
      <c r="K81" s="35"/>
      <c r="L81" s="35"/>
      <c r="M81" s="35"/>
      <c r="N81" s="35"/>
      <c r="O81" s="35"/>
      <c r="P81" s="35"/>
      <c r="Q81" s="35"/>
      <c r="R81" s="35">
        <f t="shared" si="35"/>
        <v>0</v>
      </c>
      <c r="S81" s="35">
        <v>200</v>
      </c>
      <c r="T81" s="35"/>
      <c r="U81" s="35"/>
      <c r="V81" s="35">
        <f>S81</f>
        <v>200</v>
      </c>
    </row>
    <row r="82" spans="1:22" ht="25.2" x14ac:dyDescent="0.3">
      <c r="A82" s="168">
        <v>4</v>
      </c>
      <c r="B82" s="171" t="s">
        <v>387</v>
      </c>
      <c r="C82" s="169" t="s">
        <v>63</v>
      </c>
      <c r="D82" s="169" t="s">
        <v>610</v>
      </c>
      <c r="E82" s="169" t="s">
        <v>611</v>
      </c>
      <c r="F82" s="169" t="s">
        <v>612</v>
      </c>
      <c r="G82" s="35">
        <v>790</v>
      </c>
      <c r="H82" s="35"/>
      <c r="I82" s="35"/>
      <c r="J82" s="35">
        <v>790</v>
      </c>
      <c r="K82" s="35"/>
      <c r="L82" s="35"/>
      <c r="M82" s="35"/>
      <c r="N82" s="35"/>
      <c r="O82" s="35"/>
      <c r="P82" s="35"/>
      <c r="Q82" s="35"/>
      <c r="R82" s="35">
        <f t="shared" si="35"/>
        <v>0</v>
      </c>
      <c r="S82" s="35">
        <v>250</v>
      </c>
      <c r="T82" s="35"/>
      <c r="U82" s="35"/>
      <c r="V82" s="35">
        <f>S82</f>
        <v>250</v>
      </c>
    </row>
    <row r="83" spans="1:22" ht="25.2" x14ac:dyDescent="0.3">
      <c r="A83" s="168">
        <v>5</v>
      </c>
      <c r="B83" s="171" t="s">
        <v>361</v>
      </c>
      <c r="C83" s="169" t="s">
        <v>613</v>
      </c>
      <c r="D83" s="169" t="s">
        <v>614</v>
      </c>
      <c r="E83" s="169" t="s">
        <v>534</v>
      </c>
      <c r="F83" s="169" t="s">
        <v>615</v>
      </c>
      <c r="G83" s="35">
        <v>4105.5410000000002</v>
      </c>
      <c r="H83" s="35"/>
      <c r="I83" s="35"/>
      <c r="J83" s="35">
        <v>4105.5410000000002</v>
      </c>
      <c r="K83" s="35">
        <v>4105.5410000000002</v>
      </c>
      <c r="L83" s="35"/>
      <c r="M83" s="35"/>
      <c r="N83" s="35">
        <v>4105.5410000000002</v>
      </c>
      <c r="O83" s="35">
        <v>2935.893</v>
      </c>
      <c r="P83" s="35"/>
      <c r="Q83" s="35"/>
      <c r="R83" s="35">
        <f t="shared" si="35"/>
        <v>2935.893</v>
      </c>
      <c r="S83" s="35">
        <v>900</v>
      </c>
      <c r="T83" s="35"/>
      <c r="U83" s="35"/>
      <c r="V83" s="35">
        <f>S83</f>
        <v>900</v>
      </c>
    </row>
    <row r="84" spans="1:22" x14ac:dyDescent="0.3">
      <c r="A84" s="20" t="s">
        <v>16</v>
      </c>
      <c r="B84" s="170" t="s">
        <v>372</v>
      </c>
      <c r="C84" s="33"/>
      <c r="D84" s="33"/>
      <c r="E84" s="33"/>
      <c r="F84" s="33"/>
      <c r="G84" s="34">
        <f>G85</f>
        <v>1210.7090000000001</v>
      </c>
      <c r="H84" s="34">
        <f t="shared" ref="H84:V84" si="36">H85</f>
        <v>0</v>
      </c>
      <c r="I84" s="34">
        <f t="shared" si="36"/>
        <v>0</v>
      </c>
      <c r="J84" s="34">
        <f t="shared" si="36"/>
        <v>1210.7090000000001</v>
      </c>
      <c r="K84" s="34">
        <f t="shared" si="36"/>
        <v>300</v>
      </c>
      <c r="L84" s="34">
        <f t="shared" si="36"/>
        <v>0</v>
      </c>
      <c r="M84" s="34">
        <f t="shared" si="36"/>
        <v>0</v>
      </c>
      <c r="N84" s="34">
        <f t="shared" si="36"/>
        <v>300</v>
      </c>
      <c r="O84" s="34">
        <f t="shared" si="36"/>
        <v>300</v>
      </c>
      <c r="P84" s="34">
        <f t="shared" si="36"/>
        <v>0</v>
      </c>
      <c r="Q84" s="34">
        <f t="shared" si="36"/>
        <v>0</v>
      </c>
      <c r="R84" s="34">
        <f t="shared" si="36"/>
        <v>300</v>
      </c>
      <c r="S84" s="34">
        <f t="shared" si="36"/>
        <v>200</v>
      </c>
      <c r="T84" s="34">
        <f t="shared" si="36"/>
        <v>0</v>
      </c>
      <c r="U84" s="34">
        <f t="shared" si="36"/>
        <v>0</v>
      </c>
      <c r="V84" s="34">
        <f t="shared" si="36"/>
        <v>200</v>
      </c>
    </row>
    <row r="85" spans="1:22" ht="25.2" x14ac:dyDescent="0.3">
      <c r="A85" s="168" t="s">
        <v>10</v>
      </c>
      <c r="B85" s="171" t="s">
        <v>376</v>
      </c>
      <c r="C85" s="169" t="s">
        <v>64</v>
      </c>
      <c r="D85" s="169" t="s">
        <v>616</v>
      </c>
      <c r="E85" s="169" t="s">
        <v>512</v>
      </c>
      <c r="F85" s="169" t="s">
        <v>617</v>
      </c>
      <c r="G85" s="35">
        <v>1210.7090000000001</v>
      </c>
      <c r="H85" s="35"/>
      <c r="I85" s="35"/>
      <c r="J85" s="35">
        <v>1210.7090000000001</v>
      </c>
      <c r="K85" s="35">
        <v>300</v>
      </c>
      <c r="L85" s="35"/>
      <c r="M85" s="35"/>
      <c r="N85" s="35">
        <v>300</v>
      </c>
      <c r="O85" s="35">
        <v>300</v>
      </c>
      <c r="P85" s="35"/>
      <c r="Q85" s="35"/>
      <c r="R85" s="35">
        <f t="shared" ref="R85" si="37">O85</f>
        <v>300</v>
      </c>
      <c r="S85" s="35">
        <v>200</v>
      </c>
      <c r="T85" s="35"/>
      <c r="U85" s="35"/>
      <c r="V85" s="35">
        <f>S85</f>
        <v>200</v>
      </c>
    </row>
    <row r="86" spans="1:22" x14ac:dyDescent="0.3">
      <c r="A86" s="20" t="s">
        <v>22</v>
      </c>
      <c r="B86" s="170" t="s">
        <v>366</v>
      </c>
      <c r="C86" s="33"/>
      <c r="D86" s="33"/>
      <c r="E86" s="33"/>
      <c r="F86" s="33"/>
      <c r="G86" s="34">
        <f>G87</f>
        <v>1110</v>
      </c>
      <c r="H86" s="34">
        <f t="shared" ref="H86:V86" si="38">H87</f>
        <v>0</v>
      </c>
      <c r="I86" s="34">
        <f t="shared" si="38"/>
        <v>0</v>
      </c>
      <c r="J86" s="34">
        <f t="shared" si="38"/>
        <v>1110</v>
      </c>
      <c r="K86" s="34">
        <f t="shared" si="38"/>
        <v>0</v>
      </c>
      <c r="L86" s="34">
        <f t="shared" si="38"/>
        <v>0</v>
      </c>
      <c r="M86" s="34">
        <f t="shared" si="38"/>
        <v>0</v>
      </c>
      <c r="N86" s="34">
        <f t="shared" si="38"/>
        <v>0</v>
      </c>
      <c r="O86" s="34">
        <f t="shared" si="38"/>
        <v>0</v>
      </c>
      <c r="P86" s="34">
        <f t="shared" si="38"/>
        <v>0</v>
      </c>
      <c r="Q86" s="34">
        <f t="shared" si="38"/>
        <v>0</v>
      </c>
      <c r="R86" s="34">
        <f t="shared" si="38"/>
        <v>0</v>
      </c>
      <c r="S86" s="34">
        <f t="shared" si="38"/>
        <v>350</v>
      </c>
      <c r="T86" s="34">
        <f t="shared" si="38"/>
        <v>0</v>
      </c>
      <c r="U86" s="34">
        <f t="shared" si="38"/>
        <v>0</v>
      </c>
      <c r="V86" s="34">
        <f t="shared" si="38"/>
        <v>350</v>
      </c>
    </row>
    <row r="87" spans="1:22" ht="30" customHeight="1" x14ac:dyDescent="0.3">
      <c r="A87" s="168">
        <v>1</v>
      </c>
      <c r="B87" s="171" t="s">
        <v>382</v>
      </c>
      <c r="C87" s="169" t="s">
        <v>67</v>
      </c>
      <c r="D87" s="169" t="s">
        <v>618</v>
      </c>
      <c r="E87" s="169" t="s">
        <v>491</v>
      </c>
      <c r="F87" s="169" t="s">
        <v>619</v>
      </c>
      <c r="G87" s="35">
        <v>1110</v>
      </c>
      <c r="H87" s="35"/>
      <c r="I87" s="35"/>
      <c r="J87" s="35">
        <v>1110</v>
      </c>
      <c r="K87" s="35"/>
      <c r="L87" s="35"/>
      <c r="M87" s="35"/>
      <c r="N87" s="35"/>
      <c r="O87" s="35"/>
      <c r="P87" s="35"/>
      <c r="Q87" s="35"/>
      <c r="R87" s="35">
        <f t="shared" ref="R87" si="39">O87</f>
        <v>0</v>
      </c>
      <c r="S87" s="35">
        <v>350</v>
      </c>
      <c r="T87" s="35"/>
      <c r="U87" s="35"/>
      <c r="V87" s="35">
        <f>S87</f>
        <v>350</v>
      </c>
    </row>
    <row r="88" spans="1:22" ht="19.2" customHeight="1" x14ac:dyDescent="0.3">
      <c r="A88" s="20" t="s">
        <v>620</v>
      </c>
      <c r="B88" s="170" t="s">
        <v>621</v>
      </c>
      <c r="C88" s="33"/>
      <c r="D88" s="33"/>
      <c r="E88" s="33"/>
      <c r="F88" s="33"/>
      <c r="G88" s="34"/>
      <c r="H88" s="34"/>
      <c r="I88" s="34"/>
      <c r="J88" s="34"/>
      <c r="K88" s="34"/>
      <c r="L88" s="34"/>
      <c r="M88" s="34"/>
      <c r="N88" s="34"/>
      <c r="O88" s="34"/>
      <c r="P88" s="34"/>
      <c r="Q88" s="34"/>
      <c r="R88" s="34"/>
      <c r="S88" s="34">
        <v>24225</v>
      </c>
      <c r="T88" s="34"/>
      <c r="U88" s="34"/>
      <c r="V88" s="34">
        <f>S88</f>
        <v>24225</v>
      </c>
    </row>
  </sheetData>
  <mergeCells count="23">
    <mergeCell ref="A1:V1"/>
    <mergeCell ref="A2:V2"/>
    <mergeCell ref="A3:V3"/>
    <mergeCell ref="S4:V4"/>
    <mergeCell ref="A5:A8"/>
    <mergeCell ref="B5:B8"/>
    <mergeCell ref="C5:C8"/>
    <mergeCell ref="D5:D8"/>
    <mergeCell ref="E5:E8"/>
    <mergeCell ref="F5:J5"/>
    <mergeCell ref="F6:F8"/>
    <mergeCell ref="G6:J6"/>
    <mergeCell ref="G7:G8"/>
    <mergeCell ref="H7:J7"/>
    <mergeCell ref="K7:K8"/>
    <mergeCell ref="P7:R7"/>
    <mergeCell ref="S7:S8"/>
    <mergeCell ref="T7:V7"/>
    <mergeCell ref="K5:N6"/>
    <mergeCell ref="O5:R6"/>
    <mergeCell ref="S5:V6"/>
    <mergeCell ref="L7:N7"/>
    <mergeCell ref="O7:O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B5" sqref="B5:B6"/>
    </sheetView>
  </sheetViews>
  <sheetFormatPr defaultRowHeight="14.4" x14ac:dyDescent="0.3"/>
  <cols>
    <col min="1" max="1" width="4.77734375" customWidth="1"/>
    <col min="2" max="2" width="19.33203125" customWidth="1"/>
    <col min="3" max="3" width="9.88671875" customWidth="1"/>
    <col min="4" max="4" width="10" customWidth="1"/>
    <col min="6" max="6" width="9.6640625" customWidth="1"/>
    <col min="7" max="7" width="9.33203125" customWidth="1"/>
    <col min="10" max="10" width="9.88671875" customWidth="1"/>
    <col min="15" max="15" width="9.33203125" customWidth="1"/>
  </cols>
  <sheetData>
    <row r="1" spans="1:15" ht="17.399999999999999" x14ac:dyDescent="0.3">
      <c r="A1" s="64" t="s">
        <v>625</v>
      </c>
      <c r="B1" s="64"/>
      <c r="C1" s="64"/>
      <c r="D1" s="64"/>
      <c r="E1" s="64"/>
      <c r="F1" s="64"/>
      <c r="G1" s="64"/>
      <c r="H1" s="64"/>
      <c r="I1" s="64"/>
      <c r="J1" s="64"/>
      <c r="K1" s="64"/>
      <c r="L1" s="64"/>
      <c r="M1" s="64"/>
      <c r="N1" s="64"/>
      <c r="O1" s="64"/>
    </row>
    <row r="2" spans="1:15" ht="17.399999999999999" x14ac:dyDescent="0.3">
      <c r="A2" s="65" t="s">
        <v>44</v>
      </c>
      <c r="B2" s="65"/>
      <c r="C2" s="65"/>
      <c r="D2" s="65"/>
      <c r="E2" s="65"/>
      <c r="F2" s="65"/>
      <c r="G2" s="65"/>
      <c r="H2" s="65"/>
      <c r="I2" s="65"/>
      <c r="J2" s="65"/>
      <c r="K2" s="65"/>
      <c r="L2" s="65"/>
      <c r="M2" s="65"/>
      <c r="N2" s="65"/>
      <c r="O2" s="65"/>
    </row>
    <row r="3" spans="1:15" ht="16.8" x14ac:dyDescent="0.3">
      <c r="A3" s="66" t="s">
        <v>43</v>
      </c>
      <c r="B3" s="66"/>
      <c r="C3" s="66"/>
      <c r="D3" s="66"/>
      <c r="E3" s="66"/>
      <c r="F3" s="66"/>
      <c r="G3" s="66"/>
      <c r="H3" s="66"/>
      <c r="I3" s="66"/>
      <c r="J3" s="66"/>
      <c r="K3" s="66"/>
      <c r="L3" s="66"/>
      <c r="M3" s="66"/>
      <c r="N3" s="66"/>
      <c r="O3" s="66"/>
    </row>
    <row r="4" spans="1:15" ht="15.6" x14ac:dyDescent="0.3">
      <c r="A4" s="9"/>
      <c r="B4" s="10"/>
      <c r="C4" s="11"/>
      <c r="D4" s="11"/>
      <c r="E4" s="11"/>
      <c r="F4" s="11"/>
      <c r="G4" s="11"/>
      <c r="H4" s="11"/>
      <c r="I4" s="11"/>
      <c r="J4" s="11"/>
      <c r="K4" s="11"/>
      <c r="L4" s="67" t="s">
        <v>624</v>
      </c>
      <c r="M4" s="67"/>
      <c r="N4" s="67"/>
      <c r="O4" s="67"/>
    </row>
    <row r="5" spans="1:15" x14ac:dyDescent="0.3">
      <c r="A5" s="70" t="s">
        <v>0</v>
      </c>
      <c r="B5" s="70" t="s">
        <v>45</v>
      </c>
      <c r="C5" s="71" t="s">
        <v>46</v>
      </c>
      <c r="D5" s="71" t="s">
        <v>47</v>
      </c>
      <c r="E5" s="72" t="s">
        <v>48</v>
      </c>
      <c r="F5" s="72"/>
      <c r="G5" s="72"/>
      <c r="H5" s="72"/>
      <c r="I5" s="72"/>
      <c r="J5" s="72"/>
      <c r="K5" s="72"/>
      <c r="L5" s="72"/>
      <c r="M5" s="72"/>
      <c r="N5" s="71" t="s">
        <v>49</v>
      </c>
      <c r="O5" s="71" t="s">
        <v>50</v>
      </c>
    </row>
    <row r="6" spans="1:15" ht="56.4" customHeight="1" x14ac:dyDescent="0.3">
      <c r="A6" s="70"/>
      <c r="B6" s="70"/>
      <c r="C6" s="71"/>
      <c r="D6" s="71"/>
      <c r="E6" s="73" t="s">
        <v>51</v>
      </c>
      <c r="F6" s="73" t="s">
        <v>52</v>
      </c>
      <c r="G6" s="73" t="s">
        <v>53</v>
      </c>
      <c r="H6" s="73" t="s">
        <v>54</v>
      </c>
      <c r="I6" s="73" t="s">
        <v>55</v>
      </c>
      <c r="J6" s="73" t="s">
        <v>56</v>
      </c>
      <c r="K6" s="73" t="s">
        <v>57</v>
      </c>
      <c r="L6" s="73" t="s">
        <v>58</v>
      </c>
      <c r="M6" s="73" t="s">
        <v>59</v>
      </c>
      <c r="N6" s="71"/>
      <c r="O6" s="71"/>
    </row>
    <row r="7" spans="1:15" x14ac:dyDescent="0.3">
      <c r="A7" s="74" t="s">
        <v>4</v>
      </c>
      <c r="B7" s="74" t="s">
        <v>5</v>
      </c>
      <c r="C7" s="74">
        <v>1</v>
      </c>
      <c r="D7" s="74">
        <v>2</v>
      </c>
      <c r="E7" s="74">
        <v>3</v>
      </c>
      <c r="F7" s="74">
        <v>4</v>
      </c>
      <c r="G7" s="74">
        <v>5</v>
      </c>
      <c r="H7" s="74">
        <v>6</v>
      </c>
      <c r="I7" s="74">
        <v>7</v>
      </c>
      <c r="J7" s="74">
        <v>8</v>
      </c>
      <c r="K7" s="74">
        <v>9</v>
      </c>
      <c r="L7" s="74">
        <v>10</v>
      </c>
      <c r="M7" s="74">
        <v>11</v>
      </c>
      <c r="N7" s="74">
        <v>12</v>
      </c>
      <c r="O7" s="74">
        <v>13</v>
      </c>
    </row>
    <row r="8" spans="1:15" x14ac:dyDescent="0.3">
      <c r="A8" s="75"/>
      <c r="B8" s="75" t="s">
        <v>60</v>
      </c>
      <c r="C8" s="76">
        <f>SUM(C9:C10)</f>
        <v>520000</v>
      </c>
      <c r="D8" s="76">
        <f t="shared" ref="D8:O8" si="0">SUM(D9:D10)</f>
        <v>520000</v>
      </c>
      <c r="E8" s="76">
        <f t="shared" si="0"/>
        <v>1300</v>
      </c>
      <c r="F8" s="76">
        <f t="shared" si="0"/>
        <v>160000</v>
      </c>
      <c r="G8" s="76">
        <f t="shared" si="0"/>
        <v>60000</v>
      </c>
      <c r="H8" s="76">
        <f t="shared" si="0"/>
        <v>700</v>
      </c>
      <c r="I8" s="76">
        <f t="shared" si="0"/>
        <v>8000</v>
      </c>
      <c r="J8" s="76">
        <f t="shared" si="0"/>
        <v>220000</v>
      </c>
      <c r="K8" s="76">
        <f t="shared" si="0"/>
        <v>23000</v>
      </c>
      <c r="L8" s="76">
        <f t="shared" si="0"/>
        <v>30000</v>
      </c>
      <c r="M8" s="76">
        <f t="shared" si="0"/>
        <v>17000</v>
      </c>
      <c r="N8" s="76">
        <f t="shared" si="0"/>
        <v>0</v>
      </c>
      <c r="O8" s="76">
        <f t="shared" si="0"/>
        <v>0</v>
      </c>
    </row>
    <row r="9" spans="1:15" x14ac:dyDescent="0.3">
      <c r="A9" s="75" t="s">
        <v>6</v>
      </c>
      <c r="B9" s="77" t="s">
        <v>61</v>
      </c>
      <c r="C9" s="76">
        <f>SUM(D9,N9:O9)</f>
        <v>489153.1</v>
      </c>
      <c r="D9" s="76">
        <f>SUM(E9:M9)</f>
        <v>489153.1</v>
      </c>
      <c r="E9" s="76">
        <v>1300</v>
      </c>
      <c r="F9" s="76">
        <v>145851</v>
      </c>
      <c r="G9" s="76">
        <v>57485</v>
      </c>
      <c r="H9" s="76">
        <v>304</v>
      </c>
      <c r="I9" s="76">
        <v>6506</v>
      </c>
      <c r="J9" s="76">
        <v>220000</v>
      </c>
      <c r="K9" s="76">
        <v>11112.099999999999</v>
      </c>
      <c r="L9" s="76">
        <v>30000</v>
      </c>
      <c r="M9" s="76">
        <v>16595</v>
      </c>
      <c r="N9" s="76"/>
      <c r="O9" s="76"/>
    </row>
    <row r="10" spans="1:15" x14ac:dyDescent="0.3">
      <c r="A10" s="75" t="s">
        <v>16</v>
      </c>
      <c r="B10" s="77" t="s">
        <v>62</v>
      </c>
      <c r="C10" s="76">
        <f>SUM(C11:C22)</f>
        <v>30846.899999999998</v>
      </c>
      <c r="D10" s="76">
        <f t="shared" ref="D10:O10" si="1">SUM(D11:D22)</f>
        <v>30846.899999999998</v>
      </c>
      <c r="E10" s="76">
        <f t="shared" si="1"/>
        <v>0</v>
      </c>
      <c r="F10" s="76">
        <f t="shared" si="1"/>
        <v>14149</v>
      </c>
      <c r="G10" s="76">
        <f t="shared" si="1"/>
        <v>2515</v>
      </c>
      <c r="H10" s="76">
        <f t="shared" si="1"/>
        <v>396</v>
      </c>
      <c r="I10" s="76">
        <f t="shared" si="1"/>
        <v>1494</v>
      </c>
      <c r="J10" s="76">
        <f t="shared" si="1"/>
        <v>0</v>
      </c>
      <c r="K10" s="76">
        <f t="shared" si="1"/>
        <v>11887.9</v>
      </c>
      <c r="L10" s="76">
        <f t="shared" si="1"/>
        <v>0</v>
      </c>
      <c r="M10" s="76">
        <f t="shared" si="1"/>
        <v>405</v>
      </c>
      <c r="N10" s="76">
        <f t="shared" si="1"/>
        <v>0</v>
      </c>
      <c r="O10" s="76">
        <f t="shared" si="1"/>
        <v>0</v>
      </c>
    </row>
    <row r="11" spans="1:15" x14ac:dyDescent="0.3">
      <c r="A11" s="78">
        <v>1</v>
      </c>
      <c r="B11" s="79" t="s">
        <v>63</v>
      </c>
      <c r="C11" s="80">
        <f t="shared" ref="C11:C22" si="2">SUM(D11,N11:O11)</f>
        <v>8735</v>
      </c>
      <c r="D11" s="80">
        <f t="shared" ref="D11:D22" si="3">SUM(E11:M11)</f>
        <v>8735</v>
      </c>
      <c r="E11" s="80"/>
      <c r="F11" s="80">
        <v>4500</v>
      </c>
      <c r="G11" s="80">
        <v>500</v>
      </c>
      <c r="H11" s="80">
        <v>50</v>
      </c>
      <c r="I11" s="80">
        <v>320</v>
      </c>
      <c r="J11" s="80"/>
      <c r="K11" s="80">
        <v>3345</v>
      </c>
      <c r="L11" s="80"/>
      <c r="M11" s="80">
        <v>20</v>
      </c>
      <c r="N11" s="80"/>
      <c r="O11" s="80"/>
    </row>
    <row r="12" spans="1:15" x14ac:dyDescent="0.3">
      <c r="A12" s="78">
        <v>2</v>
      </c>
      <c r="B12" s="79" t="s">
        <v>64</v>
      </c>
      <c r="C12" s="80">
        <f t="shared" si="2"/>
        <v>5180</v>
      </c>
      <c r="D12" s="80">
        <f t="shared" si="3"/>
        <v>5180</v>
      </c>
      <c r="E12" s="80"/>
      <c r="F12" s="80">
        <v>2800</v>
      </c>
      <c r="G12" s="80">
        <v>300</v>
      </c>
      <c r="H12" s="80">
        <v>70</v>
      </c>
      <c r="I12" s="80">
        <v>220</v>
      </c>
      <c r="J12" s="80"/>
      <c r="K12" s="80">
        <v>1760</v>
      </c>
      <c r="L12" s="80"/>
      <c r="M12" s="80">
        <v>30</v>
      </c>
      <c r="N12" s="80"/>
      <c r="O12" s="80"/>
    </row>
    <row r="13" spans="1:15" x14ac:dyDescent="0.3">
      <c r="A13" s="78">
        <v>3</v>
      </c>
      <c r="B13" s="79" t="s">
        <v>65</v>
      </c>
      <c r="C13" s="80">
        <f t="shared" si="2"/>
        <v>5537.5</v>
      </c>
      <c r="D13" s="80">
        <f t="shared" si="3"/>
        <v>5537.5</v>
      </c>
      <c r="E13" s="80"/>
      <c r="F13" s="80">
        <v>2830</v>
      </c>
      <c r="G13" s="80">
        <v>300</v>
      </c>
      <c r="H13" s="80">
        <v>100</v>
      </c>
      <c r="I13" s="80">
        <v>240</v>
      </c>
      <c r="J13" s="80"/>
      <c r="K13" s="80">
        <v>2037.5</v>
      </c>
      <c r="L13" s="80"/>
      <c r="M13" s="80">
        <v>30</v>
      </c>
      <c r="N13" s="80"/>
      <c r="O13" s="80"/>
    </row>
    <row r="14" spans="1:15" x14ac:dyDescent="0.3">
      <c r="A14" s="78">
        <v>4</v>
      </c>
      <c r="B14" s="79" t="s">
        <v>66</v>
      </c>
      <c r="C14" s="80">
        <f t="shared" si="2"/>
        <v>4470</v>
      </c>
      <c r="D14" s="80">
        <f t="shared" si="3"/>
        <v>4470</v>
      </c>
      <c r="E14" s="80"/>
      <c r="F14" s="80">
        <v>2100</v>
      </c>
      <c r="G14" s="80">
        <v>300</v>
      </c>
      <c r="H14" s="80">
        <v>90</v>
      </c>
      <c r="I14" s="80">
        <v>210</v>
      </c>
      <c r="J14" s="80"/>
      <c r="K14" s="80">
        <v>1720</v>
      </c>
      <c r="L14" s="80"/>
      <c r="M14" s="80">
        <v>50</v>
      </c>
      <c r="N14" s="80"/>
      <c r="O14" s="80"/>
    </row>
    <row r="15" spans="1:15" x14ac:dyDescent="0.3">
      <c r="A15" s="78">
        <v>5</v>
      </c>
      <c r="B15" s="79" t="s">
        <v>67</v>
      </c>
      <c r="C15" s="80">
        <f t="shared" si="2"/>
        <v>813</v>
      </c>
      <c r="D15" s="80">
        <f t="shared" si="3"/>
        <v>813</v>
      </c>
      <c r="E15" s="80"/>
      <c r="F15" s="80">
        <v>245</v>
      </c>
      <c r="G15" s="80">
        <v>100</v>
      </c>
      <c r="H15" s="80">
        <v>3</v>
      </c>
      <c r="I15" s="80">
        <v>70</v>
      </c>
      <c r="J15" s="80"/>
      <c r="K15" s="80">
        <v>340</v>
      </c>
      <c r="L15" s="80"/>
      <c r="M15" s="80">
        <v>55</v>
      </c>
      <c r="N15" s="80"/>
      <c r="O15" s="80"/>
    </row>
    <row r="16" spans="1:15" x14ac:dyDescent="0.3">
      <c r="A16" s="78">
        <v>6</v>
      </c>
      <c r="B16" s="79" t="s">
        <v>68</v>
      </c>
      <c r="C16" s="80">
        <f t="shared" si="2"/>
        <v>4118.5</v>
      </c>
      <c r="D16" s="80">
        <f t="shared" si="3"/>
        <v>4118.5</v>
      </c>
      <c r="E16" s="80"/>
      <c r="F16" s="80">
        <v>1230</v>
      </c>
      <c r="G16" s="80">
        <v>600</v>
      </c>
      <c r="H16" s="80">
        <v>20</v>
      </c>
      <c r="I16" s="80">
        <v>230</v>
      </c>
      <c r="J16" s="80"/>
      <c r="K16" s="80">
        <v>1918.5</v>
      </c>
      <c r="L16" s="80"/>
      <c r="M16" s="80">
        <v>120</v>
      </c>
      <c r="N16" s="80"/>
      <c r="O16" s="80"/>
    </row>
    <row r="17" spans="1:15" x14ac:dyDescent="0.3">
      <c r="A17" s="78">
        <v>7</v>
      </c>
      <c r="B17" s="79" t="s">
        <v>69</v>
      </c>
      <c r="C17" s="80">
        <f t="shared" si="2"/>
        <v>207.5</v>
      </c>
      <c r="D17" s="80">
        <f t="shared" si="3"/>
        <v>207.5</v>
      </c>
      <c r="E17" s="80"/>
      <c r="F17" s="80">
        <v>70</v>
      </c>
      <c r="G17" s="80">
        <v>12</v>
      </c>
      <c r="H17" s="80">
        <v>3</v>
      </c>
      <c r="I17" s="80">
        <v>35</v>
      </c>
      <c r="J17" s="80"/>
      <c r="K17" s="80">
        <v>72.5</v>
      </c>
      <c r="L17" s="80"/>
      <c r="M17" s="80">
        <v>15</v>
      </c>
      <c r="N17" s="80"/>
      <c r="O17" s="80"/>
    </row>
    <row r="18" spans="1:15" x14ac:dyDescent="0.3">
      <c r="A18" s="78">
        <v>8</v>
      </c>
      <c r="B18" s="79" t="s">
        <v>70</v>
      </c>
      <c r="C18" s="80">
        <f t="shared" si="2"/>
        <v>1267.5</v>
      </c>
      <c r="D18" s="80">
        <f t="shared" si="3"/>
        <v>1267.5</v>
      </c>
      <c r="E18" s="80"/>
      <c r="F18" s="80">
        <v>270</v>
      </c>
      <c r="G18" s="80">
        <v>350</v>
      </c>
      <c r="H18" s="80">
        <v>60</v>
      </c>
      <c r="I18" s="80">
        <v>100</v>
      </c>
      <c r="J18" s="80"/>
      <c r="K18" s="80">
        <v>462.5</v>
      </c>
      <c r="L18" s="80"/>
      <c r="M18" s="80">
        <v>25</v>
      </c>
      <c r="N18" s="80"/>
      <c r="O18" s="80"/>
    </row>
    <row r="19" spans="1:15" x14ac:dyDescent="0.3">
      <c r="A19" s="78">
        <v>9</v>
      </c>
      <c r="B19" s="79" t="s">
        <v>71</v>
      </c>
      <c r="C19" s="80">
        <f t="shared" si="2"/>
        <v>121.2</v>
      </c>
      <c r="D19" s="80">
        <f t="shared" si="3"/>
        <v>121.2</v>
      </c>
      <c r="E19" s="80"/>
      <c r="F19" s="80">
        <v>36</v>
      </c>
      <c r="G19" s="80">
        <v>10</v>
      </c>
      <c r="H19" s="80">
        <v>0</v>
      </c>
      <c r="I19" s="80">
        <v>14</v>
      </c>
      <c r="J19" s="80"/>
      <c r="K19" s="80">
        <v>56.2</v>
      </c>
      <c r="L19" s="80"/>
      <c r="M19" s="80">
        <v>5</v>
      </c>
      <c r="N19" s="80"/>
      <c r="O19" s="80"/>
    </row>
    <row r="20" spans="1:15" x14ac:dyDescent="0.3">
      <c r="A20" s="78">
        <v>10</v>
      </c>
      <c r="B20" s="79" t="s">
        <v>72</v>
      </c>
      <c r="C20" s="80">
        <f t="shared" si="2"/>
        <v>111.1</v>
      </c>
      <c r="D20" s="80">
        <f t="shared" si="3"/>
        <v>111.1</v>
      </c>
      <c r="E20" s="80"/>
      <c r="F20" s="80">
        <v>38</v>
      </c>
      <c r="G20" s="80">
        <v>5</v>
      </c>
      <c r="H20" s="80">
        <v>0</v>
      </c>
      <c r="I20" s="80">
        <v>21</v>
      </c>
      <c r="J20" s="80"/>
      <c r="K20" s="80">
        <v>37.1</v>
      </c>
      <c r="L20" s="80"/>
      <c r="M20" s="80">
        <v>10</v>
      </c>
      <c r="N20" s="80"/>
      <c r="O20" s="80"/>
    </row>
    <row r="21" spans="1:15" x14ac:dyDescent="0.3">
      <c r="A21" s="78">
        <v>11</v>
      </c>
      <c r="B21" s="79" t="s">
        <v>73</v>
      </c>
      <c r="C21" s="80">
        <f t="shared" si="2"/>
        <v>186.8</v>
      </c>
      <c r="D21" s="80">
        <f t="shared" si="3"/>
        <v>186.8</v>
      </c>
      <c r="E21" s="80"/>
      <c r="F21" s="80">
        <v>15</v>
      </c>
      <c r="G21" s="80">
        <v>30</v>
      </c>
      <c r="H21" s="80">
        <v>0</v>
      </c>
      <c r="I21" s="80">
        <v>15</v>
      </c>
      <c r="J21" s="80"/>
      <c r="K21" s="80">
        <v>106.8</v>
      </c>
      <c r="L21" s="80"/>
      <c r="M21" s="80">
        <v>20</v>
      </c>
      <c r="N21" s="80"/>
      <c r="O21" s="80"/>
    </row>
    <row r="22" spans="1:15" x14ac:dyDescent="0.3">
      <c r="A22" s="78">
        <v>12</v>
      </c>
      <c r="B22" s="79" t="s">
        <v>74</v>
      </c>
      <c r="C22" s="80">
        <f t="shared" si="2"/>
        <v>98.8</v>
      </c>
      <c r="D22" s="80">
        <f t="shared" si="3"/>
        <v>98.8</v>
      </c>
      <c r="E22" s="80"/>
      <c r="F22" s="80">
        <v>15</v>
      </c>
      <c r="G22" s="80">
        <v>8</v>
      </c>
      <c r="H22" s="80">
        <v>0</v>
      </c>
      <c r="I22" s="80">
        <v>19</v>
      </c>
      <c r="J22" s="80"/>
      <c r="K22" s="80">
        <v>31.8</v>
      </c>
      <c r="L22" s="80"/>
      <c r="M22" s="80">
        <v>25</v>
      </c>
      <c r="N22" s="80"/>
      <c r="O22" s="80"/>
    </row>
  </sheetData>
  <mergeCells count="11">
    <mergeCell ref="A1:O1"/>
    <mergeCell ref="O5:O6"/>
    <mergeCell ref="A2:O2"/>
    <mergeCell ref="A3:O3"/>
    <mergeCell ref="L4:O4"/>
    <mergeCell ref="A5:A6"/>
    <mergeCell ref="B5:B6"/>
    <mergeCell ref="C5:C6"/>
    <mergeCell ref="D5:D6"/>
    <mergeCell ref="E5:M5"/>
    <mergeCell ref="N5:N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6" sqref="B6:B7"/>
    </sheetView>
  </sheetViews>
  <sheetFormatPr defaultRowHeight="14.4" x14ac:dyDescent="0.3"/>
  <cols>
    <col min="1" max="1" width="6.109375" customWidth="1"/>
    <col min="2" max="2" width="55" customWidth="1"/>
    <col min="3" max="3" width="11.77734375" customWidth="1"/>
    <col min="4" max="4" width="11.33203125" customWidth="1"/>
    <col min="5" max="5" width="12.33203125" customWidth="1"/>
  </cols>
  <sheetData>
    <row r="1" spans="1:5" ht="17.399999999999999" x14ac:dyDescent="0.3">
      <c r="A1" s="64" t="s">
        <v>626</v>
      </c>
      <c r="B1" s="64"/>
      <c r="C1" s="64"/>
      <c r="D1" s="64"/>
      <c r="E1" s="64"/>
    </row>
    <row r="2" spans="1:5" ht="17.399999999999999" x14ac:dyDescent="0.3">
      <c r="A2" s="87" t="s">
        <v>75</v>
      </c>
      <c r="B2" s="87"/>
      <c r="C2" s="87"/>
      <c r="D2" s="87"/>
      <c r="E2" s="87"/>
    </row>
    <row r="3" spans="1:5" ht="17.399999999999999" x14ac:dyDescent="0.3">
      <c r="A3" s="87" t="s">
        <v>76</v>
      </c>
      <c r="B3" s="87"/>
      <c r="C3" s="87"/>
      <c r="D3" s="87"/>
      <c r="E3" s="87"/>
    </row>
    <row r="4" spans="1:5" ht="16.8" x14ac:dyDescent="0.3">
      <c r="A4" s="88" t="s">
        <v>43</v>
      </c>
      <c r="B4" s="88"/>
      <c r="C4" s="88"/>
      <c r="D4" s="88"/>
      <c r="E4" s="88"/>
    </row>
    <row r="5" spans="1:5" ht="15.6" x14ac:dyDescent="0.3">
      <c r="A5" s="12"/>
      <c r="B5" s="12"/>
      <c r="C5" s="67" t="s">
        <v>624</v>
      </c>
      <c r="D5" s="67"/>
      <c r="E5" s="67"/>
    </row>
    <row r="6" spans="1:5" x14ac:dyDescent="0.3">
      <c r="A6" s="47" t="s">
        <v>0</v>
      </c>
      <c r="B6" s="47" t="s">
        <v>1</v>
      </c>
      <c r="C6" s="48" t="s">
        <v>77</v>
      </c>
      <c r="D6" s="48" t="s">
        <v>48</v>
      </c>
      <c r="E6" s="48"/>
    </row>
    <row r="7" spans="1:5" ht="27.6" x14ac:dyDescent="0.3">
      <c r="A7" s="47"/>
      <c r="B7" s="47"/>
      <c r="C7" s="48"/>
      <c r="D7" s="49" t="s">
        <v>78</v>
      </c>
      <c r="E7" s="49" t="s">
        <v>79</v>
      </c>
    </row>
    <row r="8" spans="1:5" x14ac:dyDescent="0.3">
      <c r="A8" s="50" t="s">
        <v>4</v>
      </c>
      <c r="B8" s="50" t="s">
        <v>5</v>
      </c>
      <c r="C8" s="50" t="s">
        <v>80</v>
      </c>
      <c r="D8" s="50">
        <v>2</v>
      </c>
      <c r="E8" s="50">
        <v>3</v>
      </c>
    </row>
    <row r="9" spans="1:5" ht="19.8" customHeight="1" x14ac:dyDescent="0.3">
      <c r="A9" s="51"/>
      <c r="B9" s="51" t="s">
        <v>81</v>
      </c>
      <c r="C9" s="82">
        <f>SUM(C10,C29,C34:C35)</f>
        <v>658577</v>
      </c>
      <c r="D9" s="82">
        <f>SUM(D10,D29,D34:D35)</f>
        <v>597587.30000000005</v>
      </c>
      <c r="E9" s="82">
        <f>SUM(E10,E29,E34:E35)</f>
        <v>60989.7</v>
      </c>
    </row>
    <row r="10" spans="1:5" ht="19.2" customHeight="1" x14ac:dyDescent="0.3">
      <c r="A10" s="51" t="s">
        <v>4</v>
      </c>
      <c r="B10" s="81" t="s">
        <v>82</v>
      </c>
      <c r="C10" s="82">
        <f>SUM(C11,C21,C25:C28)</f>
        <v>654192</v>
      </c>
      <c r="D10" s="82">
        <f t="shared" ref="D10:E10" si="0">SUM(D11,D21,D25:D28)</f>
        <v>593289.9</v>
      </c>
      <c r="E10" s="82">
        <f t="shared" si="0"/>
        <v>60902.1</v>
      </c>
    </row>
    <row r="11" spans="1:5" ht="21" customHeight="1" x14ac:dyDescent="0.3">
      <c r="A11" s="51" t="s">
        <v>6</v>
      </c>
      <c r="B11" s="81" t="s">
        <v>83</v>
      </c>
      <c r="C11" s="82">
        <f>SUM(C12,C19:C20)</f>
        <v>164725</v>
      </c>
      <c r="D11" s="82">
        <f t="shared" ref="D11:E11" si="1">SUM(D12,D19:D20)</f>
        <v>164725</v>
      </c>
      <c r="E11" s="82">
        <f t="shared" si="1"/>
        <v>0</v>
      </c>
    </row>
    <row r="12" spans="1:5" ht="20.399999999999999" customHeight="1" x14ac:dyDescent="0.3">
      <c r="A12" s="52">
        <v>1</v>
      </c>
      <c r="B12" s="53" t="s">
        <v>84</v>
      </c>
      <c r="C12" s="83">
        <f>SUM(D12:E12)</f>
        <v>164725</v>
      </c>
      <c r="D12" s="83">
        <v>164725</v>
      </c>
      <c r="E12" s="83">
        <v>0</v>
      </c>
    </row>
    <row r="13" spans="1:5" ht="17.399999999999999" customHeight="1" x14ac:dyDescent="0.3">
      <c r="A13" s="84"/>
      <c r="B13" s="85" t="s">
        <v>85</v>
      </c>
      <c r="C13" s="86"/>
      <c r="D13" s="86"/>
      <c r="E13" s="86"/>
    </row>
    <row r="14" spans="1:5" ht="16.8" customHeight="1" x14ac:dyDescent="0.3">
      <c r="A14" s="84" t="s">
        <v>10</v>
      </c>
      <c r="B14" s="85" t="s">
        <v>86</v>
      </c>
      <c r="C14" s="86">
        <f t="shared" ref="C14:C17" si="2">SUM(D14:E14)</f>
        <v>11100</v>
      </c>
      <c r="D14" s="86">
        <v>11100</v>
      </c>
      <c r="E14" s="86"/>
    </row>
    <row r="15" spans="1:5" ht="18" customHeight="1" x14ac:dyDescent="0.3">
      <c r="A15" s="84" t="s">
        <v>10</v>
      </c>
      <c r="B15" s="85" t="s">
        <v>87</v>
      </c>
      <c r="C15" s="86"/>
      <c r="D15" s="86"/>
      <c r="E15" s="86"/>
    </row>
    <row r="16" spans="1:5" ht="21" customHeight="1" x14ac:dyDescent="0.3">
      <c r="A16" s="84"/>
      <c r="B16" s="85" t="s">
        <v>88</v>
      </c>
      <c r="C16" s="86"/>
      <c r="D16" s="86"/>
      <c r="E16" s="86"/>
    </row>
    <row r="17" spans="1:5" ht="18" customHeight="1" x14ac:dyDescent="0.3">
      <c r="A17" s="84" t="s">
        <v>10</v>
      </c>
      <c r="B17" s="85" t="s">
        <v>89</v>
      </c>
      <c r="C17" s="86">
        <f t="shared" si="2"/>
        <v>140000</v>
      </c>
      <c r="D17" s="86">
        <v>140000</v>
      </c>
      <c r="E17" s="86"/>
    </row>
    <row r="18" spans="1:5" ht="21.6" customHeight="1" x14ac:dyDescent="0.3">
      <c r="A18" s="84" t="s">
        <v>10</v>
      </c>
      <c r="B18" s="85" t="s">
        <v>90</v>
      </c>
      <c r="C18" s="86"/>
      <c r="D18" s="86"/>
      <c r="E18" s="86"/>
    </row>
    <row r="19" spans="1:5" ht="44.4" customHeight="1" x14ac:dyDescent="0.3">
      <c r="A19" s="52">
        <v>2</v>
      </c>
      <c r="B19" s="53" t="s">
        <v>91</v>
      </c>
      <c r="C19" s="83"/>
      <c r="D19" s="83"/>
      <c r="E19" s="83"/>
    </row>
    <row r="20" spans="1:5" ht="21" customHeight="1" x14ac:dyDescent="0.3">
      <c r="A20" s="52">
        <v>3</v>
      </c>
      <c r="B20" s="53" t="s">
        <v>92</v>
      </c>
      <c r="C20" s="83"/>
      <c r="D20" s="83"/>
      <c r="E20" s="83"/>
    </row>
    <row r="21" spans="1:5" ht="21.6" customHeight="1" x14ac:dyDescent="0.3">
      <c r="A21" s="51" t="s">
        <v>16</v>
      </c>
      <c r="B21" s="81" t="s">
        <v>93</v>
      </c>
      <c r="C21" s="82">
        <f>SUM(D21:E21)</f>
        <v>476281.59999999998</v>
      </c>
      <c r="D21" s="82">
        <v>416572.5</v>
      </c>
      <c r="E21" s="82">
        <v>59709.1</v>
      </c>
    </row>
    <row r="22" spans="1:5" ht="17.399999999999999" customHeight="1" x14ac:dyDescent="0.3">
      <c r="A22" s="84"/>
      <c r="B22" s="85" t="s">
        <v>94</v>
      </c>
      <c r="C22" s="86"/>
      <c r="D22" s="86"/>
      <c r="E22" s="86"/>
    </row>
    <row r="23" spans="1:5" ht="19.8" customHeight="1" x14ac:dyDescent="0.3">
      <c r="A23" s="84">
        <v>1</v>
      </c>
      <c r="B23" s="85" t="s">
        <v>86</v>
      </c>
      <c r="C23" s="86">
        <f>SUM(D23:E23)</f>
        <v>234953</v>
      </c>
      <c r="D23" s="86">
        <v>234708</v>
      </c>
      <c r="E23" s="86">
        <v>245</v>
      </c>
    </row>
    <row r="24" spans="1:5" ht="19.8" customHeight="1" x14ac:dyDescent="0.3">
      <c r="A24" s="84">
        <v>2</v>
      </c>
      <c r="B24" s="85" t="s">
        <v>95</v>
      </c>
      <c r="C24" s="86"/>
      <c r="D24" s="86"/>
      <c r="E24" s="86"/>
    </row>
    <row r="25" spans="1:5" ht="19.8" customHeight="1" x14ac:dyDescent="0.3">
      <c r="A25" s="51" t="s">
        <v>22</v>
      </c>
      <c r="B25" s="81" t="s">
        <v>96</v>
      </c>
      <c r="C25" s="82"/>
      <c r="D25" s="82"/>
      <c r="E25" s="82"/>
    </row>
    <row r="26" spans="1:5" ht="19.8" customHeight="1" x14ac:dyDescent="0.3">
      <c r="A26" s="51" t="s">
        <v>97</v>
      </c>
      <c r="B26" s="81" t="s">
        <v>98</v>
      </c>
      <c r="C26" s="82"/>
      <c r="D26" s="82"/>
      <c r="E26" s="82"/>
    </row>
    <row r="27" spans="1:5" ht="19.8" customHeight="1" x14ac:dyDescent="0.3">
      <c r="A27" s="51" t="s">
        <v>99</v>
      </c>
      <c r="B27" s="81" t="s">
        <v>100</v>
      </c>
      <c r="C27" s="82">
        <f>SUM(D27:E27)</f>
        <v>13185.400000000001</v>
      </c>
      <c r="D27" s="82">
        <v>11992.400000000001</v>
      </c>
      <c r="E27" s="82">
        <v>1193</v>
      </c>
    </row>
    <row r="28" spans="1:5" ht="22.2" customHeight="1" x14ac:dyDescent="0.3">
      <c r="A28" s="51" t="s">
        <v>101</v>
      </c>
      <c r="B28" s="81" t="s">
        <v>102</v>
      </c>
      <c r="C28" s="82"/>
      <c r="D28" s="82"/>
      <c r="E28" s="82"/>
    </row>
    <row r="29" spans="1:5" ht="20.399999999999999" customHeight="1" x14ac:dyDescent="0.3">
      <c r="A29" s="51" t="s">
        <v>5</v>
      </c>
      <c r="B29" s="81" t="s">
        <v>103</v>
      </c>
      <c r="C29" s="82">
        <f>SUM(C30,C33)</f>
        <v>4093</v>
      </c>
      <c r="D29" s="82">
        <f t="shared" ref="D29:E29" si="3">SUM(D30,D33)</f>
        <v>4093</v>
      </c>
      <c r="E29" s="82">
        <f t="shared" si="3"/>
        <v>0</v>
      </c>
    </row>
    <row r="30" spans="1:5" ht="18.600000000000001" customHeight="1" x14ac:dyDescent="0.3">
      <c r="A30" s="51" t="s">
        <v>6</v>
      </c>
      <c r="B30" s="81" t="s">
        <v>104</v>
      </c>
      <c r="C30" s="82">
        <f>SUM(C31:C32)</f>
        <v>4093</v>
      </c>
      <c r="D30" s="82">
        <f t="shared" ref="D30:E30" si="4">SUM(D31:D32)</f>
        <v>4093</v>
      </c>
      <c r="E30" s="82">
        <f t="shared" si="4"/>
        <v>0</v>
      </c>
    </row>
    <row r="31" spans="1:5" ht="22.2" customHeight="1" x14ac:dyDescent="0.3">
      <c r="A31" s="52">
        <v>1</v>
      </c>
      <c r="B31" s="53" t="s">
        <v>105</v>
      </c>
      <c r="C31" s="83">
        <f t="shared" ref="C31:C32" si="5">SUM(D31:E31)</f>
        <v>633</v>
      </c>
      <c r="D31" s="83">
        <v>633</v>
      </c>
      <c r="E31" s="83">
        <v>0</v>
      </c>
    </row>
    <row r="32" spans="1:5" ht="19.2" customHeight="1" x14ac:dyDescent="0.3">
      <c r="A32" s="52">
        <v>2</v>
      </c>
      <c r="B32" s="53" t="s">
        <v>106</v>
      </c>
      <c r="C32" s="83">
        <f t="shared" si="5"/>
        <v>3460</v>
      </c>
      <c r="D32" s="83">
        <v>3460</v>
      </c>
      <c r="E32" s="83">
        <v>0</v>
      </c>
    </row>
    <row r="33" spans="1:5" ht="20.399999999999999" customHeight="1" x14ac:dyDescent="0.3">
      <c r="A33" s="51" t="s">
        <v>16</v>
      </c>
      <c r="B33" s="81" t="s">
        <v>107</v>
      </c>
      <c r="C33" s="82"/>
      <c r="D33" s="82"/>
      <c r="E33" s="82"/>
    </row>
    <row r="34" spans="1:5" ht="22.8" customHeight="1" x14ac:dyDescent="0.3">
      <c r="A34" s="51" t="s">
        <v>108</v>
      </c>
      <c r="B34" s="81" t="s">
        <v>109</v>
      </c>
      <c r="C34" s="82"/>
      <c r="D34" s="82"/>
      <c r="E34" s="82"/>
    </row>
    <row r="35" spans="1:5" ht="22.8" customHeight="1" x14ac:dyDescent="0.3">
      <c r="A35" s="51" t="s">
        <v>110</v>
      </c>
      <c r="B35" s="81" t="s">
        <v>111</v>
      </c>
      <c r="C35" s="82">
        <f t="shared" ref="C35" si="6">SUM(D35:E35)</f>
        <v>292</v>
      </c>
      <c r="D35" s="82">
        <v>204.39999999999998</v>
      </c>
      <c r="E35" s="82">
        <v>87.6</v>
      </c>
    </row>
  </sheetData>
  <mergeCells count="9">
    <mergeCell ref="A1:E1"/>
    <mergeCell ref="A6:A7"/>
    <mergeCell ref="B6:B7"/>
    <mergeCell ref="C6:C7"/>
    <mergeCell ref="D6:E6"/>
    <mergeCell ref="A2:E2"/>
    <mergeCell ref="A3:E3"/>
    <mergeCell ref="A4:E4"/>
    <mergeCell ref="C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B4" sqref="B4:C4"/>
    </sheetView>
  </sheetViews>
  <sheetFormatPr defaultRowHeight="14.4" x14ac:dyDescent="0.3"/>
  <cols>
    <col min="1" max="1" width="7.109375" customWidth="1"/>
    <col min="2" max="2" width="61.77734375" customWidth="1"/>
    <col min="3" max="3" width="16.5546875" customWidth="1"/>
  </cols>
  <sheetData>
    <row r="1" spans="1:3" ht="17.399999999999999" x14ac:dyDescent="0.3">
      <c r="A1" s="64" t="s">
        <v>627</v>
      </c>
      <c r="B1" s="64"/>
      <c r="C1" s="64"/>
    </row>
    <row r="2" spans="1:3" ht="17.399999999999999" x14ac:dyDescent="0.3">
      <c r="A2" s="89" t="s">
        <v>112</v>
      </c>
      <c r="B2" s="89"/>
      <c r="C2" s="89"/>
    </row>
    <row r="3" spans="1:3" ht="16.8" x14ac:dyDescent="0.3">
      <c r="A3" s="90" t="s">
        <v>43</v>
      </c>
      <c r="B3" s="90"/>
      <c r="C3" s="90"/>
    </row>
    <row r="4" spans="1:3" ht="15.6" x14ac:dyDescent="0.3">
      <c r="A4" s="15"/>
      <c r="B4" s="91" t="s">
        <v>624</v>
      </c>
      <c r="C4" s="91"/>
    </row>
    <row r="5" spans="1:3" ht="15.6" x14ac:dyDescent="0.3">
      <c r="A5" s="92" t="s">
        <v>0</v>
      </c>
      <c r="B5" s="92" t="s">
        <v>1</v>
      </c>
      <c r="C5" s="93" t="s">
        <v>113</v>
      </c>
    </row>
    <row r="6" spans="1:3" ht="16.2" x14ac:dyDescent="0.3">
      <c r="A6" s="94" t="s">
        <v>4</v>
      </c>
      <c r="B6" s="94" t="s">
        <v>5</v>
      </c>
      <c r="C6" s="94">
        <v>1</v>
      </c>
    </row>
    <row r="7" spans="1:3" ht="21.6" customHeight="1" x14ac:dyDescent="0.3">
      <c r="A7" s="92"/>
      <c r="B7" s="92" t="s">
        <v>81</v>
      </c>
      <c r="C7" s="95">
        <f>SUM(C8:C9,C48:C50)</f>
        <v>646717.9</v>
      </c>
    </row>
    <row r="8" spans="1:3" ht="18.600000000000001" customHeight="1" x14ac:dyDescent="0.3">
      <c r="A8" s="92" t="s">
        <v>4</v>
      </c>
      <c r="B8" s="96" t="s">
        <v>114</v>
      </c>
      <c r="C8" s="95">
        <v>49130.600000000006</v>
      </c>
    </row>
    <row r="9" spans="1:3" ht="21" customHeight="1" x14ac:dyDescent="0.3">
      <c r="A9" s="92" t="s">
        <v>5</v>
      </c>
      <c r="B9" s="96" t="s">
        <v>115</v>
      </c>
      <c r="C9" s="95">
        <f>SUM(C10,C27,C44:C47)</f>
        <v>597587.30000000005</v>
      </c>
    </row>
    <row r="10" spans="1:3" ht="22.8" customHeight="1" x14ac:dyDescent="0.3">
      <c r="A10" s="92" t="s">
        <v>6</v>
      </c>
      <c r="B10" s="96" t="s">
        <v>116</v>
      </c>
      <c r="C10" s="95">
        <f>SUM(C11,C25,C26)</f>
        <v>164725</v>
      </c>
    </row>
    <row r="11" spans="1:3" ht="18" customHeight="1" x14ac:dyDescent="0.3">
      <c r="A11" s="97">
        <v>1</v>
      </c>
      <c r="B11" s="98" t="s">
        <v>84</v>
      </c>
      <c r="C11" s="99">
        <f>SUM(C12:C24)</f>
        <v>164725</v>
      </c>
    </row>
    <row r="12" spans="1:3" ht="19.8" customHeight="1" x14ac:dyDescent="0.3">
      <c r="A12" s="97" t="s">
        <v>10</v>
      </c>
      <c r="B12" s="98" t="s">
        <v>86</v>
      </c>
      <c r="C12" s="99">
        <v>11100</v>
      </c>
    </row>
    <row r="13" spans="1:3" ht="18" customHeight="1" x14ac:dyDescent="0.3">
      <c r="A13" s="97" t="s">
        <v>10</v>
      </c>
      <c r="B13" s="98" t="s">
        <v>117</v>
      </c>
      <c r="C13" s="99"/>
    </row>
    <row r="14" spans="1:3" ht="18.600000000000001" customHeight="1" x14ac:dyDescent="0.3">
      <c r="A14" s="97" t="s">
        <v>10</v>
      </c>
      <c r="B14" s="98" t="s">
        <v>118</v>
      </c>
      <c r="C14" s="99"/>
    </row>
    <row r="15" spans="1:3" ht="20.399999999999999" customHeight="1" x14ac:dyDescent="0.3">
      <c r="A15" s="97" t="s">
        <v>10</v>
      </c>
      <c r="B15" s="98" t="s">
        <v>119</v>
      </c>
      <c r="C15" s="99"/>
    </row>
    <row r="16" spans="1:3" ht="21" customHeight="1" x14ac:dyDescent="0.3">
      <c r="A16" s="97" t="s">
        <v>10</v>
      </c>
      <c r="B16" s="98" t="s">
        <v>120</v>
      </c>
      <c r="C16" s="99">
        <v>2000</v>
      </c>
    </row>
    <row r="17" spans="1:3" ht="21.6" customHeight="1" x14ac:dyDescent="0.3">
      <c r="A17" s="97" t="s">
        <v>10</v>
      </c>
      <c r="B17" s="98" t="s">
        <v>121</v>
      </c>
      <c r="C17" s="99">
        <v>3730</v>
      </c>
    </row>
    <row r="18" spans="1:3" ht="18" customHeight="1" x14ac:dyDescent="0.3">
      <c r="A18" s="97" t="s">
        <v>10</v>
      </c>
      <c r="B18" s="98" t="s">
        <v>122</v>
      </c>
      <c r="C18" s="99"/>
    </row>
    <row r="19" spans="1:3" ht="21" customHeight="1" x14ac:dyDescent="0.3">
      <c r="A19" s="97" t="s">
        <v>10</v>
      </c>
      <c r="B19" s="98" t="s">
        <v>123</v>
      </c>
      <c r="C19" s="99"/>
    </row>
    <row r="20" spans="1:3" ht="18.600000000000001" customHeight="1" x14ac:dyDescent="0.3">
      <c r="A20" s="97" t="s">
        <v>10</v>
      </c>
      <c r="B20" s="98" t="s">
        <v>124</v>
      </c>
      <c r="C20" s="99"/>
    </row>
    <row r="21" spans="1:3" ht="21.6" customHeight="1" x14ac:dyDescent="0.3">
      <c r="A21" s="97" t="s">
        <v>10</v>
      </c>
      <c r="B21" s="98" t="s">
        <v>125</v>
      </c>
      <c r="C21" s="99">
        <v>91070</v>
      </c>
    </row>
    <row r="22" spans="1:3" ht="20.399999999999999" customHeight="1" x14ac:dyDescent="0.3">
      <c r="A22" s="97" t="s">
        <v>10</v>
      </c>
      <c r="B22" s="98" t="s">
        <v>126</v>
      </c>
      <c r="C22" s="99">
        <v>32600</v>
      </c>
    </row>
    <row r="23" spans="1:3" ht="21" customHeight="1" x14ac:dyDescent="0.3">
      <c r="A23" s="97" t="s">
        <v>10</v>
      </c>
      <c r="B23" s="98" t="s">
        <v>127</v>
      </c>
      <c r="C23" s="99"/>
    </row>
    <row r="24" spans="1:3" ht="19.2" customHeight="1" x14ac:dyDescent="0.3">
      <c r="A24" s="97" t="s">
        <v>10</v>
      </c>
      <c r="B24" s="98" t="s">
        <v>128</v>
      </c>
      <c r="C24" s="99">
        <v>24225</v>
      </c>
    </row>
    <row r="25" spans="1:3" ht="31.2" customHeight="1" x14ac:dyDescent="0.3">
      <c r="A25" s="97">
        <v>2</v>
      </c>
      <c r="B25" s="98" t="s">
        <v>628</v>
      </c>
      <c r="C25" s="99"/>
    </row>
    <row r="26" spans="1:3" ht="22.2" customHeight="1" x14ac:dyDescent="0.3">
      <c r="A26" s="97">
        <v>3</v>
      </c>
      <c r="B26" s="98" t="s">
        <v>92</v>
      </c>
      <c r="C26" s="99"/>
    </row>
    <row r="27" spans="1:3" ht="21.6" customHeight="1" x14ac:dyDescent="0.3">
      <c r="A27" s="92" t="s">
        <v>16</v>
      </c>
      <c r="B27" s="96" t="s">
        <v>93</v>
      </c>
      <c r="C27" s="95">
        <f>SUM(C28:C41)</f>
        <v>416572.5</v>
      </c>
    </row>
    <row r="28" spans="1:3" ht="18.600000000000001" customHeight="1" x14ac:dyDescent="0.3">
      <c r="A28" s="97" t="s">
        <v>10</v>
      </c>
      <c r="B28" s="98" t="s">
        <v>86</v>
      </c>
      <c r="C28" s="99">
        <v>234708</v>
      </c>
    </row>
    <row r="29" spans="1:3" ht="20.399999999999999" customHeight="1" x14ac:dyDescent="0.3">
      <c r="A29" s="97" t="s">
        <v>10</v>
      </c>
      <c r="B29" s="98" t="s">
        <v>117</v>
      </c>
      <c r="C29" s="99"/>
    </row>
    <row r="30" spans="1:3" ht="20.399999999999999" customHeight="1" x14ac:dyDescent="0.3">
      <c r="A30" s="97" t="s">
        <v>10</v>
      </c>
      <c r="B30" s="98" t="s">
        <v>118</v>
      </c>
      <c r="C30" s="99">
        <v>4000</v>
      </c>
    </row>
    <row r="31" spans="1:3" ht="19.8" customHeight="1" x14ac:dyDescent="0.3">
      <c r="A31" s="97" t="s">
        <v>10</v>
      </c>
      <c r="B31" s="98" t="s">
        <v>119</v>
      </c>
      <c r="C31" s="99">
        <v>1500</v>
      </c>
    </row>
    <row r="32" spans="1:3" ht="20.399999999999999" customHeight="1" x14ac:dyDescent="0.3">
      <c r="A32" s="97" t="s">
        <v>10</v>
      </c>
      <c r="B32" s="98" t="s">
        <v>120</v>
      </c>
      <c r="C32" s="99"/>
    </row>
    <row r="33" spans="1:3" ht="19.8" customHeight="1" x14ac:dyDescent="0.3">
      <c r="A33" s="97" t="s">
        <v>10</v>
      </c>
      <c r="B33" s="98" t="s">
        <v>121</v>
      </c>
      <c r="C33" s="99">
        <v>4971</v>
      </c>
    </row>
    <row r="34" spans="1:3" ht="21.6" customHeight="1" x14ac:dyDescent="0.3">
      <c r="A34" s="97" t="s">
        <v>10</v>
      </c>
      <c r="B34" s="98" t="s">
        <v>122</v>
      </c>
      <c r="C34" s="99"/>
    </row>
    <row r="35" spans="1:3" ht="20.399999999999999" customHeight="1" x14ac:dyDescent="0.3">
      <c r="A35" s="97" t="s">
        <v>10</v>
      </c>
      <c r="B35" s="98" t="s">
        <v>123</v>
      </c>
      <c r="C35" s="99"/>
    </row>
    <row r="36" spans="1:3" ht="20.399999999999999" customHeight="1" x14ac:dyDescent="0.3">
      <c r="A36" s="97" t="s">
        <v>10</v>
      </c>
      <c r="B36" s="98" t="s">
        <v>124</v>
      </c>
      <c r="C36" s="99"/>
    </row>
    <row r="37" spans="1:3" ht="19.2" customHeight="1" x14ac:dyDescent="0.3">
      <c r="A37" s="97" t="s">
        <v>10</v>
      </c>
      <c r="B37" s="98" t="s">
        <v>125</v>
      </c>
      <c r="C37" s="99">
        <v>93320</v>
      </c>
    </row>
    <row r="38" spans="1:3" ht="22.8" customHeight="1" x14ac:dyDescent="0.3">
      <c r="A38" s="97" t="s">
        <v>10</v>
      </c>
      <c r="B38" s="98" t="s">
        <v>126</v>
      </c>
      <c r="C38" s="99">
        <v>33691.5</v>
      </c>
    </row>
    <row r="39" spans="1:3" ht="18" customHeight="1" x14ac:dyDescent="0.3">
      <c r="A39" s="97" t="s">
        <v>10</v>
      </c>
      <c r="B39" s="98" t="s">
        <v>127</v>
      </c>
      <c r="C39" s="99">
        <v>13387</v>
      </c>
    </row>
    <row r="40" spans="1:3" ht="18.600000000000001" customHeight="1" x14ac:dyDescent="0.3">
      <c r="A40" s="97" t="s">
        <v>10</v>
      </c>
      <c r="B40" s="98" t="s">
        <v>129</v>
      </c>
      <c r="C40" s="99">
        <v>24695</v>
      </c>
    </row>
    <row r="41" spans="1:3" ht="19.2" customHeight="1" x14ac:dyDescent="0.3">
      <c r="A41" s="97" t="s">
        <v>10</v>
      </c>
      <c r="B41" s="98" t="s">
        <v>130</v>
      </c>
      <c r="C41" s="99">
        <v>6300</v>
      </c>
    </row>
    <row r="42" spans="1:3" ht="19.2" customHeight="1" x14ac:dyDescent="0.3">
      <c r="A42" s="92" t="s">
        <v>22</v>
      </c>
      <c r="B42" s="96" t="s">
        <v>131</v>
      </c>
      <c r="C42" s="95"/>
    </row>
    <row r="43" spans="1:3" ht="20.399999999999999" customHeight="1" x14ac:dyDescent="0.3">
      <c r="A43" s="92" t="s">
        <v>97</v>
      </c>
      <c r="B43" s="96" t="s">
        <v>132</v>
      </c>
      <c r="C43" s="95"/>
    </row>
    <row r="44" spans="1:3" ht="22.8" customHeight="1" x14ac:dyDescent="0.3">
      <c r="A44" s="92" t="s">
        <v>22</v>
      </c>
      <c r="B44" s="96" t="s">
        <v>100</v>
      </c>
      <c r="C44" s="95">
        <v>11992.400000000001</v>
      </c>
    </row>
    <row r="45" spans="1:3" ht="19.8" customHeight="1" x14ac:dyDescent="0.3">
      <c r="A45" s="92" t="s">
        <v>97</v>
      </c>
      <c r="B45" s="96" t="s">
        <v>102</v>
      </c>
      <c r="C45" s="95"/>
    </row>
    <row r="46" spans="1:3" ht="20.399999999999999" customHeight="1" x14ac:dyDescent="0.3">
      <c r="A46" s="92" t="s">
        <v>99</v>
      </c>
      <c r="B46" s="96" t="s">
        <v>133</v>
      </c>
      <c r="C46" s="95">
        <v>4093</v>
      </c>
    </row>
    <row r="47" spans="1:3" ht="22.2" customHeight="1" x14ac:dyDescent="0.3">
      <c r="A47" s="92" t="s">
        <v>101</v>
      </c>
      <c r="B47" s="96" t="s">
        <v>33</v>
      </c>
      <c r="C47" s="95">
        <v>204.39999999999998</v>
      </c>
    </row>
    <row r="48" spans="1:3" ht="19.2" customHeight="1" x14ac:dyDescent="0.3">
      <c r="A48" s="92" t="s">
        <v>108</v>
      </c>
      <c r="B48" s="96" t="s">
        <v>109</v>
      </c>
      <c r="C48" s="95"/>
    </row>
  </sheetData>
  <mergeCells count="4">
    <mergeCell ref="A2:C2"/>
    <mergeCell ref="A3:C3"/>
    <mergeCell ref="B4:C4"/>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8"/>
  <sheetViews>
    <sheetView workbookViewId="0">
      <selection activeCell="A3" sqref="A3:N3"/>
    </sheetView>
  </sheetViews>
  <sheetFormatPr defaultRowHeight="14.4" x14ac:dyDescent="0.3"/>
  <cols>
    <col min="1" max="1" width="5.5546875" customWidth="1"/>
    <col min="2" max="2" width="52.109375" customWidth="1"/>
    <col min="3" max="3" width="9.33203125" customWidth="1"/>
    <col min="4" max="5" width="10.77734375" customWidth="1"/>
    <col min="6" max="6" width="11.33203125" customWidth="1"/>
    <col min="7" max="7" width="9.5546875" customWidth="1"/>
    <col min="8" max="9" width="9.88671875" customWidth="1"/>
    <col min="10" max="11" width="9.44140625" customWidth="1"/>
    <col min="12" max="12" width="9.88671875" customWidth="1"/>
    <col min="13" max="13" width="11" customWidth="1"/>
    <col min="14" max="14" width="9.5546875" customWidth="1"/>
  </cols>
  <sheetData>
    <row r="1" spans="1:14" ht="17.399999999999999" x14ac:dyDescent="0.3">
      <c r="A1" s="44" t="s">
        <v>629</v>
      </c>
      <c r="B1" s="44"/>
      <c r="C1" s="44"/>
      <c r="D1" s="44"/>
      <c r="E1" s="44"/>
      <c r="F1" s="44"/>
      <c r="G1" s="44"/>
      <c r="H1" s="44"/>
      <c r="I1" s="44"/>
      <c r="J1" s="44"/>
      <c r="K1" s="44"/>
      <c r="L1" s="44"/>
      <c r="M1" s="44"/>
      <c r="N1" s="44"/>
    </row>
    <row r="2" spans="1:14" ht="17.399999999999999" x14ac:dyDescent="0.3">
      <c r="A2" s="44" t="s">
        <v>134</v>
      </c>
      <c r="B2" s="44"/>
      <c r="C2" s="44"/>
      <c r="D2" s="44"/>
      <c r="E2" s="44"/>
      <c r="F2" s="44"/>
      <c r="G2" s="44"/>
      <c r="H2" s="44"/>
      <c r="I2" s="44"/>
      <c r="J2" s="44"/>
      <c r="K2" s="44"/>
      <c r="L2" s="44"/>
      <c r="M2" s="44"/>
      <c r="N2" s="44"/>
    </row>
    <row r="3" spans="1:14" ht="16.8" x14ac:dyDescent="0.3">
      <c r="A3" s="45" t="s">
        <v>43</v>
      </c>
      <c r="B3" s="45"/>
      <c r="C3" s="45"/>
      <c r="D3" s="45"/>
      <c r="E3" s="45"/>
      <c r="F3" s="45"/>
      <c r="G3" s="45"/>
      <c r="H3" s="45"/>
      <c r="I3" s="45"/>
      <c r="J3" s="45"/>
      <c r="K3" s="45"/>
      <c r="L3" s="45"/>
      <c r="M3" s="45"/>
      <c r="N3" s="45"/>
    </row>
    <row r="4" spans="1:14" ht="15.6" x14ac:dyDescent="0.3">
      <c r="A4" s="16"/>
      <c r="B4" s="16"/>
      <c r="C4" s="17"/>
      <c r="D4" s="17"/>
      <c r="E4" s="17"/>
      <c r="F4" s="17"/>
      <c r="G4" s="17"/>
      <c r="H4" s="17"/>
      <c r="I4" s="17"/>
      <c r="J4" s="17"/>
      <c r="K4" s="46" t="s">
        <v>624</v>
      </c>
      <c r="L4" s="46"/>
      <c r="M4" s="46"/>
      <c r="N4" s="46"/>
    </row>
    <row r="5" spans="1:14" x14ac:dyDescent="0.3">
      <c r="A5" s="47" t="s">
        <v>0</v>
      </c>
      <c r="B5" s="47" t="s">
        <v>45</v>
      </c>
      <c r="C5" s="48" t="s">
        <v>60</v>
      </c>
      <c r="D5" s="48" t="s">
        <v>630</v>
      </c>
      <c r="E5" s="48" t="s">
        <v>631</v>
      </c>
      <c r="F5" s="48" t="s">
        <v>135</v>
      </c>
      <c r="G5" s="48" t="s">
        <v>136</v>
      </c>
      <c r="H5" s="48" t="s">
        <v>137</v>
      </c>
      <c r="I5" s="48" t="s">
        <v>102</v>
      </c>
      <c r="J5" s="48" t="s">
        <v>138</v>
      </c>
      <c r="K5" s="48"/>
      <c r="L5" s="48"/>
      <c r="M5" s="48" t="s">
        <v>139</v>
      </c>
      <c r="N5" s="48" t="s">
        <v>33</v>
      </c>
    </row>
    <row r="6" spans="1:14" ht="52.8" customHeight="1" x14ac:dyDescent="0.3">
      <c r="A6" s="47"/>
      <c r="B6" s="47"/>
      <c r="C6" s="48"/>
      <c r="D6" s="48"/>
      <c r="E6" s="48"/>
      <c r="F6" s="48"/>
      <c r="G6" s="48"/>
      <c r="H6" s="48"/>
      <c r="I6" s="48"/>
      <c r="J6" s="49" t="s">
        <v>60</v>
      </c>
      <c r="K6" s="49" t="s">
        <v>140</v>
      </c>
      <c r="L6" s="49" t="s">
        <v>93</v>
      </c>
      <c r="M6" s="48"/>
      <c r="N6" s="48"/>
    </row>
    <row r="7" spans="1:14" x14ac:dyDescent="0.3">
      <c r="A7" s="50" t="s">
        <v>4</v>
      </c>
      <c r="B7" s="50" t="s">
        <v>5</v>
      </c>
      <c r="C7" s="50">
        <v>1</v>
      </c>
      <c r="D7" s="50">
        <v>2</v>
      </c>
      <c r="E7" s="50">
        <v>3</v>
      </c>
      <c r="F7" s="50">
        <v>4</v>
      </c>
      <c r="G7" s="50">
        <v>5</v>
      </c>
      <c r="H7" s="50">
        <v>6</v>
      </c>
      <c r="I7" s="50">
        <v>7</v>
      </c>
      <c r="J7" s="50">
        <v>8</v>
      </c>
      <c r="K7" s="50">
        <v>9</v>
      </c>
      <c r="L7" s="50">
        <v>10</v>
      </c>
      <c r="M7" s="50">
        <v>11</v>
      </c>
      <c r="N7" s="50">
        <v>12</v>
      </c>
    </row>
    <row r="8" spans="1:14" ht="19.8" customHeight="1" x14ac:dyDescent="0.3">
      <c r="A8" s="51"/>
      <c r="B8" s="105" t="s">
        <v>632</v>
      </c>
      <c r="C8" s="82">
        <f>SUM(C9,C186,C188)</f>
        <v>646717.9</v>
      </c>
      <c r="D8" s="82">
        <f t="shared" ref="D8:N8" si="0">SUM(D9,D186,D188)</f>
        <v>164725</v>
      </c>
      <c r="E8" s="82">
        <f t="shared" si="0"/>
        <v>416572.5</v>
      </c>
      <c r="F8" s="82">
        <f t="shared" si="0"/>
        <v>0</v>
      </c>
      <c r="G8" s="82">
        <f t="shared" si="0"/>
        <v>0</v>
      </c>
      <c r="H8" s="82">
        <f t="shared" si="0"/>
        <v>11992.400000000001</v>
      </c>
      <c r="I8" s="82">
        <f t="shared" si="0"/>
        <v>0</v>
      </c>
      <c r="J8" s="82">
        <f t="shared" si="0"/>
        <v>4093</v>
      </c>
      <c r="K8" s="82">
        <f t="shared" si="0"/>
        <v>4093</v>
      </c>
      <c r="L8" s="82">
        <f t="shared" si="0"/>
        <v>0</v>
      </c>
      <c r="M8" s="82">
        <f t="shared" si="0"/>
        <v>0</v>
      </c>
      <c r="N8" s="82">
        <f t="shared" si="0"/>
        <v>204.39999999999998</v>
      </c>
    </row>
    <row r="9" spans="1:14" ht="20.399999999999999" customHeight="1" x14ac:dyDescent="0.3">
      <c r="A9" s="51" t="s">
        <v>4</v>
      </c>
      <c r="B9" s="106" t="s">
        <v>141</v>
      </c>
      <c r="C9" s="82">
        <f t="shared" ref="C9:N9" si="1">SUM(C10,C13,C182,C184)</f>
        <v>597382.9</v>
      </c>
      <c r="D9" s="82">
        <f t="shared" si="1"/>
        <v>164725</v>
      </c>
      <c r="E9" s="82">
        <f t="shared" si="1"/>
        <v>416572.5</v>
      </c>
      <c r="F9" s="82">
        <f t="shared" si="1"/>
        <v>0</v>
      </c>
      <c r="G9" s="82">
        <f t="shared" si="1"/>
        <v>0</v>
      </c>
      <c r="H9" s="82">
        <f t="shared" si="1"/>
        <v>11992.400000000001</v>
      </c>
      <c r="I9" s="82">
        <f t="shared" si="1"/>
        <v>0</v>
      </c>
      <c r="J9" s="82">
        <f t="shared" si="1"/>
        <v>4093</v>
      </c>
      <c r="K9" s="82">
        <f t="shared" si="1"/>
        <v>4093</v>
      </c>
      <c r="L9" s="82">
        <f t="shared" si="1"/>
        <v>0</v>
      </c>
      <c r="M9" s="82">
        <f t="shared" si="1"/>
        <v>0</v>
      </c>
      <c r="N9" s="82">
        <f t="shared" si="1"/>
        <v>0</v>
      </c>
    </row>
    <row r="10" spans="1:14" x14ac:dyDescent="0.3">
      <c r="A10" s="107" t="s">
        <v>6</v>
      </c>
      <c r="B10" s="108" t="s">
        <v>142</v>
      </c>
      <c r="C10" s="82">
        <f>SUM(C11:C12)</f>
        <v>164725</v>
      </c>
      <c r="D10" s="82">
        <f>SUM(D11:D12)</f>
        <v>164725</v>
      </c>
      <c r="E10" s="82">
        <f t="shared" ref="E10:N10" si="2">SUM(E11:E12)</f>
        <v>0</v>
      </c>
      <c r="F10" s="82">
        <f t="shared" si="2"/>
        <v>0</v>
      </c>
      <c r="G10" s="82">
        <f t="shared" si="2"/>
        <v>0</v>
      </c>
      <c r="H10" s="82">
        <f t="shared" si="2"/>
        <v>0</v>
      </c>
      <c r="I10" s="82">
        <f t="shared" si="2"/>
        <v>0</v>
      </c>
      <c r="J10" s="82">
        <f t="shared" si="2"/>
        <v>0</v>
      </c>
      <c r="K10" s="82">
        <f t="shared" si="2"/>
        <v>0</v>
      </c>
      <c r="L10" s="82">
        <f t="shared" si="2"/>
        <v>0</v>
      </c>
      <c r="M10" s="82">
        <f t="shared" si="2"/>
        <v>0</v>
      </c>
      <c r="N10" s="82">
        <f t="shared" si="2"/>
        <v>0</v>
      </c>
    </row>
    <row r="11" spans="1:14" x14ac:dyDescent="0.3">
      <c r="A11" s="109">
        <v>1</v>
      </c>
      <c r="B11" s="110" t="s">
        <v>143</v>
      </c>
      <c r="C11" s="83">
        <v>140000</v>
      </c>
      <c r="D11" s="83">
        <v>140000</v>
      </c>
      <c r="E11" s="83"/>
      <c r="F11" s="83"/>
      <c r="G11" s="83"/>
      <c r="H11" s="83"/>
      <c r="I11" s="83"/>
      <c r="J11" s="83"/>
      <c r="K11" s="83"/>
      <c r="L11" s="83"/>
      <c r="M11" s="83"/>
      <c r="N11" s="83"/>
    </row>
    <row r="12" spans="1:14" x14ac:dyDescent="0.3">
      <c r="A12" s="109">
        <v>2</v>
      </c>
      <c r="B12" s="110" t="s">
        <v>144</v>
      </c>
      <c r="C12" s="83">
        <v>24725</v>
      </c>
      <c r="D12" s="83">
        <v>24725</v>
      </c>
      <c r="E12" s="83"/>
      <c r="F12" s="83"/>
      <c r="G12" s="83"/>
      <c r="H12" s="83"/>
      <c r="I12" s="83"/>
      <c r="J12" s="83"/>
      <c r="K12" s="83"/>
      <c r="L12" s="83"/>
      <c r="M12" s="83"/>
      <c r="N12" s="83"/>
    </row>
    <row r="13" spans="1:14" x14ac:dyDescent="0.3">
      <c r="A13" s="107" t="s">
        <v>16</v>
      </c>
      <c r="B13" s="108" t="s">
        <v>145</v>
      </c>
      <c r="C13" s="111">
        <f>SUM(C14,C58,C123,C124,C127,C140,C171,C175,C181)</f>
        <v>416572.5</v>
      </c>
      <c r="D13" s="111">
        <f t="shared" ref="D13:N13" si="3">SUM(D14,D58,D123,D124,D127,D140,D171,D175,D181)</f>
        <v>0</v>
      </c>
      <c r="E13" s="111">
        <f>SUM(E14,E58,E123,E124,E127,E140,E171,E175,E181)</f>
        <v>416572.5</v>
      </c>
      <c r="F13" s="111">
        <f t="shared" si="3"/>
        <v>0</v>
      </c>
      <c r="G13" s="111">
        <f t="shared" si="3"/>
        <v>0</v>
      </c>
      <c r="H13" s="111">
        <f t="shared" si="3"/>
        <v>0</v>
      </c>
      <c r="I13" s="111">
        <f t="shared" si="3"/>
        <v>0</v>
      </c>
      <c r="J13" s="111">
        <f t="shared" si="3"/>
        <v>0</v>
      </c>
      <c r="K13" s="111">
        <f t="shared" si="3"/>
        <v>0</v>
      </c>
      <c r="L13" s="111">
        <f t="shared" si="3"/>
        <v>0</v>
      </c>
      <c r="M13" s="111">
        <f t="shared" si="3"/>
        <v>0</v>
      </c>
      <c r="N13" s="111">
        <f t="shared" si="3"/>
        <v>0</v>
      </c>
    </row>
    <row r="14" spans="1:14" s="116" customFormat="1" x14ac:dyDescent="0.3">
      <c r="A14" s="109">
        <v>1</v>
      </c>
      <c r="B14" s="110" t="s">
        <v>146</v>
      </c>
      <c r="C14" s="115">
        <f>SUM(C15,C24,C31:C32,C35,C44:C46,C57)</f>
        <v>93320</v>
      </c>
      <c r="D14" s="115">
        <f t="shared" ref="D14:N14" si="4">SUM(D15,D24,D31:D32,D35,D44:D46,D57)</f>
        <v>0</v>
      </c>
      <c r="E14" s="115">
        <f>SUM(E15,E24,E31:E32,E35,E44:E46,E57)</f>
        <v>93320</v>
      </c>
      <c r="F14" s="115">
        <f t="shared" si="4"/>
        <v>0</v>
      </c>
      <c r="G14" s="115">
        <f t="shared" si="4"/>
        <v>0</v>
      </c>
      <c r="H14" s="115">
        <f t="shared" si="4"/>
        <v>0</v>
      </c>
      <c r="I14" s="115">
        <f t="shared" si="4"/>
        <v>0</v>
      </c>
      <c r="J14" s="115">
        <f t="shared" si="4"/>
        <v>0</v>
      </c>
      <c r="K14" s="115">
        <f t="shared" si="4"/>
        <v>0</v>
      </c>
      <c r="L14" s="115">
        <f t="shared" si="4"/>
        <v>0</v>
      </c>
      <c r="M14" s="115">
        <f t="shared" si="4"/>
        <v>0</v>
      </c>
      <c r="N14" s="115">
        <f t="shared" si="4"/>
        <v>0</v>
      </c>
    </row>
    <row r="15" spans="1:14" s="116" customFormat="1" x14ac:dyDescent="0.3">
      <c r="A15" s="109" t="s">
        <v>147</v>
      </c>
      <c r="B15" s="110" t="s">
        <v>148</v>
      </c>
      <c r="C15" s="115">
        <f>SUM(C16:C23)</f>
        <v>5146</v>
      </c>
      <c r="D15" s="115">
        <f t="shared" ref="D15:N15" si="5">SUM(D16:D23)</f>
        <v>0</v>
      </c>
      <c r="E15" s="115">
        <f>SUM(E16:E23)</f>
        <v>5146</v>
      </c>
      <c r="F15" s="115">
        <f t="shared" si="5"/>
        <v>0</v>
      </c>
      <c r="G15" s="115">
        <f t="shared" si="5"/>
        <v>0</v>
      </c>
      <c r="H15" s="115">
        <f t="shared" si="5"/>
        <v>0</v>
      </c>
      <c r="I15" s="115">
        <f t="shared" si="5"/>
        <v>0</v>
      </c>
      <c r="J15" s="115">
        <f t="shared" si="5"/>
        <v>0</v>
      </c>
      <c r="K15" s="115">
        <f t="shared" si="5"/>
        <v>0</v>
      </c>
      <c r="L15" s="115">
        <f t="shared" si="5"/>
        <v>0</v>
      </c>
      <c r="M15" s="115">
        <f t="shared" si="5"/>
        <v>0</v>
      </c>
      <c r="N15" s="115">
        <f t="shared" si="5"/>
        <v>0</v>
      </c>
    </row>
    <row r="16" spans="1:14" ht="22.8" customHeight="1" x14ac:dyDescent="0.3">
      <c r="A16" s="109" t="s">
        <v>10</v>
      </c>
      <c r="B16" s="112" t="s">
        <v>149</v>
      </c>
      <c r="C16" s="83">
        <v>3182</v>
      </c>
      <c r="D16" s="83"/>
      <c r="E16" s="83">
        <v>3182</v>
      </c>
      <c r="F16" s="83"/>
      <c r="G16" s="83"/>
      <c r="H16" s="83"/>
      <c r="I16" s="83"/>
      <c r="J16" s="83"/>
      <c r="K16" s="83"/>
      <c r="L16" s="83"/>
      <c r="M16" s="83"/>
      <c r="N16" s="83"/>
    </row>
    <row r="17" spans="1:14" ht="28.2" customHeight="1" x14ac:dyDescent="0.3">
      <c r="A17" s="109" t="s">
        <v>10</v>
      </c>
      <c r="B17" s="112" t="s">
        <v>150</v>
      </c>
      <c r="C17" s="83">
        <v>450</v>
      </c>
      <c r="D17" s="83"/>
      <c r="E17" s="83">
        <v>450</v>
      </c>
      <c r="F17" s="83"/>
      <c r="G17" s="83"/>
      <c r="H17" s="83"/>
      <c r="I17" s="83"/>
      <c r="J17" s="83"/>
      <c r="K17" s="83"/>
      <c r="L17" s="83"/>
      <c r="M17" s="83"/>
      <c r="N17" s="83"/>
    </row>
    <row r="18" spans="1:14" ht="29.4" customHeight="1" x14ac:dyDescent="0.3">
      <c r="A18" s="109" t="s">
        <v>10</v>
      </c>
      <c r="B18" s="112" t="s">
        <v>151</v>
      </c>
      <c r="C18" s="83">
        <v>250</v>
      </c>
      <c r="D18" s="83"/>
      <c r="E18" s="83">
        <v>250</v>
      </c>
      <c r="F18" s="83"/>
      <c r="G18" s="83"/>
      <c r="H18" s="83"/>
      <c r="I18" s="83"/>
      <c r="J18" s="83"/>
      <c r="K18" s="83"/>
      <c r="L18" s="83"/>
      <c r="M18" s="83"/>
      <c r="N18" s="83"/>
    </row>
    <row r="19" spans="1:14" ht="28.8" customHeight="1" x14ac:dyDescent="0.3">
      <c r="A19" s="109" t="s">
        <v>10</v>
      </c>
      <c r="B19" s="112" t="s">
        <v>152</v>
      </c>
      <c r="C19" s="83">
        <v>700</v>
      </c>
      <c r="D19" s="83"/>
      <c r="E19" s="83">
        <v>700</v>
      </c>
      <c r="F19" s="83"/>
      <c r="G19" s="83"/>
      <c r="H19" s="83"/>
      <c r="I19" s="83"/>
      <c r="J19" s="83"/>
      <c r="K19" s="83"/>
      <c r="L19" s="83"/>
      <c r="M19" s="83"/>
      <c r="N19" s="83"/>
    </row>
    <row r="20" spans="1:14" ht="28.2" customHeight="1" x14ac:dyDescent="0.3">
      <c r="A20" s="109" t="s">
        <v>10</v>
      </c>
      <c r="B20" s="112" t="s">
        <v>153</v>
      </c>
      <c r="C20" s="83">
        <v>325</v>
      </c>
      <c r="D20" s="83"/>
      <c r="E20" s="83">
        <v>325</v>
      </c>
      <c r="F20" s="83"/>
      <c r="G20" s="83"/>
      <c r="H20" s="83"/>
      <c r="I20" s="83"/>
      <c r="J20" s="83"/>
      <c r="K20" s="83"/>
      <c r="L20" s="83"/>
      <c r="M20" s="83"/>
      <c r="N20" s="83"/>
    </row>
    <row r="21" spans="1:14" ht="46.2" customHeight="1" x14ac:dyDescent="0.3">
      <c r="A21" s="109" t="s">
        <v>10</v>
      </c>
      <c r="B21" s="112" t="s">
        <v>633</v>
      </c>
      <c r="C21" s="83">
        <v>109</v>
      </c>
      <c r="D21" s="83"/>
      <c r="E21" s="83">
        <v>109</v>
      </c>
      <c r="F21" s="83"/>
      <c r="G21" s="83"/>
      <c r="H21" s="83"/>
      <c r="I21" s="83"/>
      <c r="J21" s="83"/>
      <c r="K21" s="83"/>
      <c r="L21" s="83"/>
      <c r="M21" s="83"/>
      <c r="N21" s="83"/>
    </row>
    <row r="22" spans="1:14" ht="43.8" customHeight="1" x14ac:dyDescent="0.3">
      <c r="A22" s="109" t="s">
        <v>10</v>
      </c>
      <c r="B22" s="112" t="s">
        <v>154</v>
      </c>
      <c r="C22" s="83">
        <v>80</v>
      </c>
      <c r="D22" s="111"/>
      <c r="E22" s="83">
        <v>80</v>
      </c>
      <c r="F22" s="111"/>
      <c r="G22" s="111"/>
      <c r="H22" s="111"/>
      <c r="I22" s="111"/>
      <c r="J22" s="111"/>
      <c r="K22" s="111"/>
      <c r="L22" s="111"/>
      <c r="M22" s="111"/>
      <c r="N22" s="111"/>
    </row>
    <row r="23" spans="1:14" ht="18" customHeight="1" x14ac:dyDescent="0.3">
      <c r="A23" s="109" t="s">
        <v>10</v>
      </c>
      <c r="B23" s="110" t="s">
        <v>155</v>
      </c>
      <c r="C23" s="83">
        <v>50</v>
      </c>
      <c r="D23" s="83"/>
      <c r="E23" s="83">
        <v>50</v>
      </c>
      <c r="F23" s="83"/>
      <c r="G23" s="83"/>
      <c r="H23" s="83"/>
      <c r="I23" s="83"/>
      <c r="J23" s="83"/>
      <c r="K23" s="83"/>
      <c r="L23" s="83"/>
      <c r="M23" s="83"/>
      <c r="N23" s="83"/>
    </row>
    <row r="24" spans="1:14" s="116" customFormat="1" ht="22.8" customHeight="1" x14ac:dyDescent="0.3">
      <c r="A24" s="109" t="s">
        <v>156</v>
      </c>
      <c r="B24" s="112" t="s">
        <v>157</v>
      </c>
      <c r="C24" s="115">
        <f>SUM(C25:C30)</f>
        <v>4305</v>
      </c>
      <c r="D24" s="115">
        <f t="shared" ref="D24:N24" si="6">SUM(D25:D30)</f>
        <v>0</v>
      </c>
      <c r="E24" s="115">
        <f>SUM(E25:E30)</f>
        <v>4305</v>
      </c>
      <c r="F24" s="115">
        <f t="shared" si="6"/>
        <v>0</v>
      </c>
      <c r="G24" s="115">
        <f t="shared" si="6"/>
        <v>0</v>
      </c>
      <c r="H24" s="115">
        <f t="shared" si="6"/>
        <v>0</v>
      </c>
      <c r="I24" s="115">
        <f t="shared" si="6"/>
        <v>0</v>
      </c>
      <c r="J24" s="115">
        <f t="shared" si="6"/>
        <v>0</v>
      </c>
      <c r="K24" s="115">
        <f t="shared" si="6"/>
        <v>0</v>
      </c>
      <c r="L24" s="115">
        <f t="shared" si="6"/>
        <v>0</v>
      </c>
      <c r="M24" s="115">
        <f t="shared" si="6"/>
        <v>0</v>
      </c>
      <c r="N24" s="115">
        <f t="shared" si="6"/>
        <v>0</v>
      </c>
    </row>
    <row r="25" spans="1:14" ht="54" customHeight="1" x14ac:dyDescent="0.3">
      <c r="A25" s="109" t="s">
        <v>10</v>
      </c>
      <c r="B25" s="112" t="s">
        <v>158</v>
      </c>
      <c r="C25" s="83">
        <v>2500</v>
      </c>
      <c r="D25" s="83"/>
      <c r="E25" s="83">
        <v>2500</v>
      </c>
      <c r="F25" s="83"/>
      <c r="G25" s="83"/>
      <c r="H25" s="83"/>
      <c r="I25" s="83"/>
      <c r="J25" s="83"/>
      <c r="K25" s="83"/>
      <c r="L25" s="83"/>
      <c r="M25" s="83"/>
      <c r="N25" s="83"/>
    </row>
    <row r="26" spans="1:14" ht="30.6" customHeight="1" x14ac:dyDescent="0.3">
      <c r="A26" s="109" t="s">
        <v>10</v>
      </c>
      <c r="B26" s="112" t="s">
        <v>159</v>
      </c>
      <c r="C26" s="83">
        <v>225</v>
      </c>
      <c r="D26" s="83"/>
      <c r="E26" s="83">
        <v>225</v>
      </c>
      <c r="F26" s="83"/>
      <c r="G26" s="83"/>
      <c r="H26" s="83"/>
      <c r="I26" s="83"/>
      <c r="J26" s="83"/>
      <c r="K26" s="83"/>
      <c r="L26" s="83"/>
      <c r="M26" s="83"/>
      <c r="N26" s="83"/>
    </row>
    <row r="27" spans="1:14" ht="34.200000000000003" customHeight="1" x14ac:dyDescent="0.3">
      <c r="A27" s="109" t="s">
        <v>10</v>
      </c>
      <c r="B27" s="112" t="s">
        <v>160</v>
      </c>
      <c r="C27" s="83">
        <v>580</v>
      </c>
      <c r="D27" s="83"/>
      <c r="E27" s="83">
        <v>580</v>
      </c>
      <c r="F27" s="83"/>
      <c r="G27" s="83"/>
      <c r="H27" s="83"/>
      <c r="I27" s="83"/>
      <c r="J27" s="83"/>
      <c r="K27" s="83"/>
      <c r="L27" s="83"/>
      <c r="M27" s="83"/>
      <c r="N27" s="83"/>
    </row>
    <row r="28" spans="1:14" ht="26.4" customHeight="1" x14ac:dyDescent="0.3">
      <c r="A28" s="109" t="s">
        <v>10</v>
      </c>
      <c r="B28" s="112" t="s">
        <v>161</v>
      </c>
      <c r="C28" s="83">
        <v>225</v>
      </c>
      <c r="D28" s="83"/>
      <c r="E28" s="83">
        <v>225</v>
      </c>
      <c r="F28" s="83"/>
      <c r="G28" s="83"/>
      <c r="H28" s="83"/>
      <c r="I28" s="83"/>
      <c r="J28" s="83"/>
      <c r="K28" s="83"/>
      <c r="L28" s="83"/>
      <c r="M28" s="83"/>
      <c r="N28" s="83"/>
    </row>
    <row r="29" spans="1:14" ht="21" customHeight="1" x14ac:dyDescent="0.3">
      <c r="A29" s="109" t="s">
        <v>10</v>
      </c>
      <c r="B29" s="112" t="s">
        <v>162</v>
      </c>
      <c r="C29" s="83">
        <v>623</v>
      </c>
      <c r="D29" s="82"/>
      <c r="E29" s="83">
        <v>623</v>
      </c>
      <c r="F29" s="82"/>
      <c r="G29" s="82"/>
      <c r="H29" s="82"/>
      <c r="I29" s="82"/>
      <c r="J29" s="82"/>
      <c r="K29" s="82"/>
      <c r="L29" s="82"/>
      <c r="M29" s="82"/>
      <c r="N29" s="82"/>
    </row>
    <row r="30" spans="1:14" ht="31.2" customHeight="1" x14ac:dyDescent="0.3">
      <c r="A30" s="109" t="s">
        <v>10</v>
      </c>
      <c r="B30" s="112" t="s">
        <v>163</v>
      </c>
      <c r="C30" s="83">
        <v>152</v>
      </c>
      <c r="D30" s="82"/>
      <c r="E30" s="83">
        <v>152</v>
      </c>
      <c r="F30" s="82"/>
      <c r="G30" s="82"/>
      <c r="H30" s="82"/>
      <c r="I30" s="82"/>
      <c r="J30" s="82"/>
      <c r="K30" s="82"/>
      <c r="L30" s="82"/>
      <c r="M30" s="82"/>
      <c r="N30" s="82"/>
    </row>
    <row r="31" spans="1:14" s="116" customFormat="1" ht="27" customHeight="1" x14ac:dyDescent="0.3">
      <c r="A31" s="109" t="s">
        <v>164</v>
      </c>
      <c r="B31" s="112" t="s">
        <v>634</v>
      </c>
      <c r="C31" s="83">
        <v>15000</v>
      </c>
      <c r="D31" s="83"/>
      <c r="E31" s="83">
        <v>15000</v>
      </c>
      <c r="F31" s="83"/>
      <c r="G31" s="83"/>
      <c r="H31" s="83"/>
      <c r="I31" s="83"/>
      <c r="J31" s="83"/>
      <c r="K31" s="83"/>
      <c r="L31" s="83"/>
      <c r="M31" s="83"/>
      <c r="N31" s="83"/>
    </row>
    <row r="32" spans="1:14" s="116" customFormat="1" ht="30.6" customHeight="1" x14ac:dyDescent="0.3">
      <c r="A32" s="109" t="s">
        <v>166</v>
      </c>
      <c r="B32" s="112" t="s">
        <v>167</v>
      </c>
      <c r="C32" s="83">
        <f>SUM(C33:C34)</f>
        <v>40378</v>
      </c>
      <c r="D32" s="83">
        <f t="shared" ref="D32:N32" si="7">SUM(D33:D34)</f>
        <v>0</v>
      </c>
      <c r="E32" s="83">
        <f>SUM(E33:E34)</f>
        <v>40378</v>
      </c>
      <c r="F32" s="83">
        <f t="shared" si="7"/>
        <v>0</v>
      </c>
      <c r="G32" s="83">
        <f t="shared" si="7"/>
        <v>0</v>
      </c>
      <c r="H32" s="83">
        <f t="shared" si="7"/>
        <v>0</v>
      </c>
      <c r="I32" s="83">
        <f t="shared" si="7"/>
        <v>0</v>
      </c>
      <c r="J32" s="83">
        <f t="shared" si="7"/>
        <v>0</v>
      </c>
      <c r="K32" s="83">
        <f t="shared" si="7"/>
        <v>0</v>
      </c>
      <c r="L32" s="83">
        <f t="shared" si="7"/>
        <v>0</v>
      </c>
      <c r="M32" s="83">
        <f t="shared" si="7"/>
        <v>0</v>
      </c>
      <c r="N32" s="83">
        <f t="shared" si="7"/>
        <v>0</v>
      </c>
    </row>
    <row r="33" spans="1:14" ht="114.6" customHeight="1" x14ac:dyDescent="0.3">
      <c r="A33" s="109" t="s">
        <v>10</v>
      </c>
      <c r="B33" s="113" t="s">
        <v>168</v>
      </c>
      <c r="C33" s="83">
        <v>37578</v>
      </c>
      <c r="D33" s="83"/>
      <c r="E33" s="83">
        <v>37578</v>
      </c>
      <c r="F33" s="83"/>
      <c r="G33" s="83"/>
      <c r="H33" s="83"/>
      <c r="I33" s="83"/>
      <c r="J33" s="83"/>
      <c r="K33" s="83"/>
      <c r="L33" s="83"/>
      <c r="M33" s="83"/>
      <c r="N33" s="83"/>
    </row>
    <row r="34" spans="1:14" ht="33" customHeight="1" x14ac:dyDescent="0.3">
      <c r="A34" s="109" t="s">
        <v>10</v>
      </c>
      <c r="B34" s="112" t="s">
        <v>169</v>
      </c>
      <c r="C34" s="83">
        <v>2800</v>
      </c>
      <c r="D34" s="83"/>
      <c r="E34" s="83">
        <v>2800</v>
      </c>
      <c r="F34" s="83"/>
      <c r="G34" s="83"/>
      <c r="H34" s="83"/>
      <c r="I34" s="83"/>
      <c r="J34" s="83"/>
      <c r="K34" s="83"/>
      <c r="L34" s="83"/>
      <c r="M34" s="83"/>
      <c r="N34" s="83"/>
    </row>
    <row r="35" spans="1:14" s="116" customFormat="1" ht="18.600000000000001" customHeight="1" x14ac:dyDescent="0.3">
      <c r="A35" s="109" t="s">
        <v>170</v>
      </c>
      <c r="B35" s="110" t="s">
        <v>171</v>
      </c>
      <c r="C35" s="83">
        <f>SUM(C36:C43)</f>
        <v>11227</v>
      </c>
      <c r="D35" s="83">
        <f t="shared" ref="D35:N35" si="8">SUM(D36:D43)</f>
        <v>0</v>
      </c>
      <c r="E35" s="83">
        <f>SUM(E36:E43)</f>
        <v>11227</v>
      </c>
      <c r="F35" s="83">
        <f t="shared" si="8"/>
        <v>0</v>
      </c>
      <c r="G35" s="83">
        <f t="shared" si="8"/>
        <v>0</v>
      </c>
      <c r="H35" s="83">
        <f t="shared" si="8"/>
        <v>0</v>
      </c>
      <c r="I35" s="83">
        <f t="shared" si="8"/>
        <v>0</v>
      </c>
      <c r="J35" s="83">
        <f t="shared" si="8"/>
        <v>0</v>
      </c>
      <c r="K35" s="83">
        <f t="shared" si="8"/>
        <v>0</v>
      </c>
      <c r="L35" s="83">
        <f t="shared" si="8"/>
        <v>0</v>
      </c>
      <c r="M35" s="83">
        <f t="shared" si="8"/>
        <v>0</v>
      </c>
      <c r="N35" s="83">
        <f t="shared" si="8"/>
        <v>0</v>
      </c>
    </row>
    <row r="36" spans="1:14" ht="37.200000000000003" customHeight="1" x14ac:dyDescent="0.3">
      <c r="A36" s="109" t="s">
        <v>10</v>
      </c>
      <c r="B36" s="112" t="s">
        <v>172</v>
      </c>
      <c r="C36" s="83">
        <v>600</v>
      </c>
      <c r="D36" s="83"/>
      <c r="E36" s="83">
        <v>600</v>
      </c>
      <c r="F36" s="83"/>
      <c r="G36" s="83"/>
      <c r="H36" s="83"/>
      <c r="I36" s="83"/>
      <c r="J36" s="83"/>
      <c r="K36" s="83"/>
      <c r="L36" s="83"/>
      <c r="M36" s="83"/>
      <c r="N36" s="83"/>
    </row>
    <row r="37" spans="1:14" ht="22.2" customHeight="1" x14ac:dyDescent="0.3">
      <c r="A37" s="109" t="s">
        <v>10</v>
      </c>
      <c r="B37" s="112" t="s">
        <v>173</v>
      </c>
      <c r="C37" s="83">
        <v>1000</v>
      </c>
      <c r="D37" s="82"/>
      <c r="E37" s="83">
        <v>1000</v>
      </c>
      <c r="F37" s="82"/>
      <c r="G37" s="82"/>
      <c r="H37" s="82"/>
      <c r="I37" s="82"/>
      <c r="J37" s="82"/>
      <c r="K37" s="82"/>
      <c r="L37" s="82"/>
      <c r="M37" s="82"/>
      <c r="N37" s="82"/>
    </row>
    <row r="38" spans="1:14" ht="42" customHeight="1" x14ac:dyDescent="0.3">
      <c r="A38" s="109" t="s">
        <v>10</v>
      </c>
      <c r="B38" s="112" t="s">
        <v>174</v>
      </c>
      <c r="C38" s="83">
        <v>590</v>
      </c>
      <c r="D38" s="83"/>
      <c r="E38" s="83">
        <v>590</v>
      </c>
      <c r="F38" s="83"/>
      <c r="G38" s="83"/>
      <c r="H38" s="83"/>
      <c r="I38" s="83"/>
      <c r="J38" s="83"/>
      <c r="K38" s="83"/>
      <c r="L38" s="83"/>
      <c r="M38" s="83"/>
      <c r="N38" s="83"/>
    </row>
    <row r="39" spans="1:14" ht="27.6" customHeight="1" x14ac:dyDescent="0.3">
      <c r="A39" s="109" t="s">
        <v>10</v>
      </c>
      <c r="B39" s="112" t="s">
        <v>175</v>
      </c>
      <c r="C39" s="83">
        <v>5000</v>
      </c>
      <c r="D39" s="83"/>
      <c r="E39" s="83">
        <v>5000</v>
      </c>
      <c r="F39" s="83"/>
      <c r="G39" s="83"/>
      <c r="H39" s="83"/>
      <c r="I39" s="83"/>
      <c r="J39" s="83"/>
      <c r="K39" s="83"/>
      <c r="L39" s="83"/>
      <c r="M39" s="83"/>
      <c r="N39" s="83"/>
    </row>
    <row r="40" spans="1:14" ht="29.4" customHeight="1" x14ac:dyDescent="0.3">
      <c r="A40" s="109" t="s">
        <v>10</v>
      </c>
      <c r="B40" s="112" t="s">
        <v>176</v>
      </c>
      <c r="C40" s="83">
        <v>2350</v>
      </c>
      <c r="D40" s="83"/>
      <c r="E40" s="83">
        <v>2350</v>
      </c>
      <c r="F40" s="83"/>
      <c r="G40" s="83"/>
      <c r="H40" s="83"/>
      <c r="I40" s="83"/>
      <c r="J40" s="83"/>
      <c r="K40" s="83"/>
      <c r="L40" s="83"/>
      <c r="M40" s="83"/>
      <c r="N40" s="83"/>
    </row>
    <row r="41" spans="1:14" ht="42" customHeight="1" x14ac:dyDescent="0.3">
      <c r="A41" s="109" t="s">
        <v>10</v>
      </c>
      <c r="B41" s="112" t="s">
        <v>177</v>
      </c>
      <c r="C41" s="83">
        <v>88</v>
      </c>
      <c r="D41" s="83"/>
      <c r="E41" s="83">
        <v>88</v>
      </c>
      <c r="F41" s="83"/>
      <c r="G41" s="83"/>
      <c r="H41" s="83"/>
      <c r="I41" s="83"/>
      <c r="J41" s="83"/>
      <c r="K41" s="83"/>
      <c r="L41" s="83"/>
      <c r="M41" s="83"/>
      <c r="N41" s="83"/>
    </row>
    <row r="42" spans="1:14" ht="20.399999999999999" customHeight="1" x14ac:dyDescent="0.3">
      <c r="A42" s="109" t="s">
        <v>10</v>
      </c>
      <c r="B42" s="112" t="s">
        <v>178</v>
      </c>
      <c r="C42" s="83">
        <v>578</v>
      </c>
      <c r="D42" s="83"/>
      <c r="E42" s="83">
        <v>578</v>
      </c>
      <c r="F42" s="83"/>
      <c r="G42" s="83"/>
      <c r="H42" s="83"/>
      <c r="I42" s="83"/>
      <c r="J42" s="83"/>
      <c r="K42" s="83"/>
      <c r="L42" s="83"/>
      <c r="M42" s="83"/>
      <c r="N42" s="83"/>
    </row>
    <row r="43" spans="1:14" ht="20.399999999999999" customHeight="1" x14ac:dyDescent="0.3">
      <c r="A43" s="109" t="s">
        <v>10</v>
      </c>
      <c r="B43" s="112" t="s">
        <v>179</v>
      </c>
      <c r="C43" s="83">
        <v>1021</v>
      </c>
      <c r="D43" s="83"/>
      <c r="E43" s="83">
        <v>1021</v>
      </c>
      <c r="F43" s="83"/>
      <c r="G43" s="83"/>
      <c r="H43" s="83"/>
      <c r="I43" s="83"/>
      <c r="J43" s="83"/>
      <c r="K43" s="83"/>
      <c r="L43" s="83"/>
      <c r="M43" s="83"/>
      <c r="N43" s="83"/>
    </row>
    <row r="44" spans="1:14" s="116" customFormat="1" ht="42" customHeight="1" x14ac:dyDescent="0.3">
      <c r="A44" s="109" t="s">
        <v>180</v>
      </c>
      <c r="B44" s="112" t="s">
        <v>181</v>
      </c>
      <c r="C44" s="83">
        <v>7000</v>
      </c>
      <c r="D44" s="83"/>
      <c r="E44" s="83">
        <v>7000</v>
      </c>
      <c r="F44" s="83"/>
      <c r="G44" s="83"/>
      <c r="H44" s="83"/>
      <c r="I44" s="83"/>
      <c r="J44" s="83"/>
      <c r="K44" s="83"/>
      <c r="L44" s="83"/>
      <c r="M44" s="83"/>
      <c r="N44" s="83"/>
    </row>
    <row r="45" spans="1:14" s="116" customFormat="1" ht="42" customHeight="1" x14ac:dyDescent="0.3">
      <c r="A45" s="109" t="s">
        <v>182</v>
      </c>
      <c r="B45" s="112" t="s">
        <v>183</v>
      </c>
      <c r="C45" s="83">
        <v>3000</v>
      </c>
      <c r="D45" s="83"/>
      <c r="E45" s="83">
        <v>3000</v>
      </c>
      <c r="F45" s="83"/>
      <c r="G45" s="83"/>
      <c r="H45" s="83"/>
      <c r="I45" s="83"/>
      <c r="J45" s="83"/>
      <c r="K45" s="83"/>
      <c r="L45" s="83"/>
      <c r="M45" s="83"/>
      <c r="N45" s="83"/>
    </row>
    <row r="46" spans="1:14" s="116" customFormat="1" ht="25.2" customHeight="1" x14ac:dyDescent="0.3">
      <c r="A46" s="109" t="s">
        <v>184</v>
      </c>
      <c r="B46" s="112" t="s">
        <v>185</v>
      </c>
      <c r="C46" s="83">
        <f>SUM(C47:C56)</f>
        <v>6264</v>
      </c>
      <c r="D46" s="83">
        <f t="shared" ref="D46:N46" si="9">SUM(D47:D56)</f>
        <v>0</v>
      </c>
      <c r="E46" s="83">
        <f>SUM(E47:E56)</f>
        <v>6264</v>
      </c>
      <c r="F46" s="83">
        <f t="shared" si="9"/>
        <v>0</v>
      </c>
      <c r="G46" s="83">
        <f t="shared" si="9"/>
        <v>0</v>
      </c>
      <c r="H46" s="83">
        <f t="shared" si="9"/>
        <v>0</v>
      </c>
      <c r="I46" s="83">
        <f t="shared" si="9"/>
        <v>0</v>
      </c>
      <c r="J46" s="83">
        <f t="shared" si="9"/>
        <v>0</v>
      </c>
      <c r="K46" s="83">
        <f t="shared" si="9"/>
        <v>0</v>
      </c>
      <c r="L46" s="83">
        <f t="shared" si="9"/>
        <v>0</v>
      </c>
      <c r="M46" s="83">
        <f t="shared" si="9"/>
        <v>0</v>
      </c>
      <c r="N46" s="83">
        <f t="shared" si="9"/>
        <v>0</v>
      </c>
    </row>
    <row r="47" spans="1:14" ht="28.8" customHeight="1" x14ac:dyDescent="0.3">
      <c r="A47" s="109" t="s">
        <v>10</v>
      </c>
      <c r="B47" s="112" t="s">
        <v>635</v>
      </c>
      <c r="C47" s="83">
        <v>1600</v>
      </c>
      <c r="D47" s="83"/>
      <c r="E47" s="83">
        <v>1600</v>
      </c>
      <c r="F47" s="83"/>
      <c r="G47" s="83"/>
      <c r="H47" s="83"/>
      <c r="I47" s="83"/>
      <c r="J47" s="83"/>
      <c r="K47" s="83"/>
      <c r="L47" s="83"/>
      <c r="M47" s="83"/>
      <c r="N47" s="83"/>
    </row>
    <row r="48" spans="1:14" ht="30" customHeight="1" x14ac:dyDescent="0.3">
      <c r="A48" s="109" t="s">
        <v>10</v>
      </c>
      <c r="B48" s="112" t="s">
        <v>187</v>
      </c>
      <c r="C48" s="83">
        <v>51</v>
      </c>
      <c r="D48" s="83"/>
      <c r="E48" s="83">
        <v>51</v>
      </c>
      <c r="F48" s="83"/>
      <c r="G48" s="83"/>
      <c r="H48" s="83"/>
      <c r="I48" s="83"/>
      <c r="J48" s="83"/>
      <c r="K48" s="83"/>
      <c r="L48" s="83"/>
      <c r="M48" s="83"/>
      <c r="N48" s="83"/>
    </row>
    <row r="49" spans="1:14" ht="29.4" customHeight="1" x14ac:dyDescent="0.3">
      <c r="A49" s="109" t="s">
        <v>10</v>
      </c>
      <c r="B49" s="112" t="s">
        <v>188</v>
      </c>
      <c r="C49" s="83">
        <v>400</v>
      </c>
      <c r="D49" s="82"/>
      <c r="E49" s="83">
        <v>400</v>
      </c>
      <c r="F49" s="82"/>
      <c r="G49" s="82"/>
      <c r="H49" s="82"/>
      <c r="I49" s="82"/>
      <c r="J49" s="82"/>
      <c r="K49" s="82"/>
      <c r="L49" s="82"/>
      <c r="M49" s="82"/>
      <c r="N49" s="82"/>
    </row>
    <row r="50" spans="1:14" ht="29.4" customHeight="1" x14ac:dyDescent="0.3">
      <c r="A50" s="109" t="s">
        <v>10</v>
      </c>
      <c r="B50" s="112" t="s">
        <v>189</v>
      </c>
      <c r="C50" s="83">
        <v>150</v>
      </c>
      <c r="D50" s="82"/>
      <c r="E50" s="83">
        <v>150</v>
      </c>
      <c r="F50" s="82"/>
      <c r="G50" s="82"/>
      <c r="H50" s="82"/>
      <c r="I50" s="82"/>
      <c r="J50" s="82"/>
      <c r="K50" s="82"/>
      <c r="L50" s="82"/>
      <c r="M50" s="82"/>
      <c r="N50" s="82"/>
    </row>
    <row r="51" spans="1:14" ht="42" customHeight="1" x14ac:dyDescent="0.3">
      <c r="A51" s="109" t="s">
        <v>10</v>
      </c>
      <c r="B51" s="112" t="s">
        <v>190</v>
      </c>
      <c r="C51" s="83">
        <v>128</v>
      </c>
      <c r="D51" s="82"/>
      <c r="E51" s="83">
        <v>128</v>
      </c>
      <c r="F51" s="82"/>
      <c r="G51" s="82"/>
      <c r="H51" s="82"/>
      <c r="I51" s="82"/>
      <c r="J51" s="82"/>
      <c r="K51" s="82"/>
      <c r="L51" s="82"/>
      <c r="M51" s="82"/>
      <c r="N51" s="82"/>
    </row>
    <row r="52" spans="1:14" ht="27.6" customHeight="1" x14ac:dyDescent="0.3">
      <c r="A52" s="109" t="s">
        <v>10</v>
      </c>
      <c r="B52" s="112" t="s">
        <v>191</v>
      </c>
      <c r="C52" s="83">
        <v>215</v>
      </c>
      <c r="D52" s="82"/>
      <c r="E52" s="83">
        <v>215</v>
      </c>
      <c r="F52" s="82"/>
      <c r="G52" s="82"/>
      <c r="H52" s="82"/>
      <c r="I52" s="82"/>
      <c r="J52" s="82"/>
      <c r="K52" s="82"/>
      <c r="L52" s="82"/>
      <c r="M52" s="82"/>
      <c r="N52" s="82"/>
    </row>
    <row r="53" spans="1:14" ht="31.2" customHeight="1" x14ac:dyDescent="0.3">
      <c r="A53" s="109" t="s">
        <v>10</v>
      </c>
      <c r="B53" s="112" t="s">
        <v>192</v>
      </c>
      <c r="C53" s="83">
        <v>500</v>
      </c>
      <c r="D53" s="82"/>
      <c r="E53" s="83">
        <v>500</v>
      </c>
      <c r="F53" s="82"/>
      <c r="G53" s="82"/>
      <c r="H53" s="82"/>
      <c r="I53" s="82"/>
      <c r="J53" s="82"/>
      <c r="K53" s="82"/>
      <c r="L53" s="82"/>
      <c r="M53" s="82"/>
      <c r="N53" s="82"/>
    </row>
    <row r="54" spans="1:14" ht="28.2" customHeight="1" x14ac:dyDescent="0.3">
      <c r="A54" s="109" t="s">
        <v>10</v>
      </c>
      <c r="B54" s="112" t="s">
        <v>193</v>
      </c>
      <c r="C54" s="83">
        <v>330</v>
      </c>
      <c r="D54" s="83"/>
      <c r="E54" s="83">
        <v>330</v>
      </c>
      <c r="F54" s="83"/>
      <c r="G54" s="83"/>
      <c r="H54" s="83"/>
      <c r="I54" s="83"/>
      <c r="J54" s="83"/>
      <c r="K54" s="83"/>
      <c r="L54" s="83"/>
      <c r="M54" s="83"/>
      <c r="N54" s="83"/>
    </row>
    <row r="55" spans="1:14" ht="27" customHeight="1" x14ac:dyDescent="0.3">
      <c r="A55" s="109" t="s">
        <v>10</v>
      </c>
      <c r="B55" s="112" t="s">
        <v>194</v>
      </c>
      <c r="C55" s="83">
        <v>730</v>
      </c>
      <c r="D55" s="83"/>
      <c r="E55" s="83">
        <v>730</v>
      </c>
      <c r="F55" s="83"/>
      <c r="G55" s="83"/>
      <c r="H55" s="83"/>
      <c r="I55" s="83"/>
      <c r="J55" s="83"/>
      <c r="K55" s="83"/>
      <c r="L55" s="83"/>
      <c r="M55" s="83"/>
      <c r="N55" s="83"/>
    </row>
    <row r="56" spans="1:14" ht="28.8" customHeight="1" x14ac:dyDescent="0.3">
      <c r="A56" s="109" t="s">
        <v>10</v>
      </c>
      <c r="B56" s="112" t="s">
        <v>195</v>
      </c>
      <c r="C56" s="83">
        <v>2160</v>
      </c>
      <c r="D56" s="83"/>
      <c r="E56" s="83">
        <v>2160</v>
      </c>
      <c r="F56" s="83"/>
      <c r="G56" s="83"/>
      <c r="H56" s="83"/>
      <c r="I56" s="83"/>
      <c r="J56" s="83"/>
      <c r="K56" s="83"/>
      <c r="L56" s="83"/>
      <c r="M56" s="83"/>
      <c r="N56" s="83"/>
    </row>
    <row r="57" spans="1:14" s="116" customFormat="1" ht="30.6" customHeight="1" x14ac:dyDescent="0.3">
      <c r="A57" s="109" t="s">
        <v>196</v>
      </c>
      <c r="B57" s="112" t="s">
        <v>197</v>
      </c>
      <c r="C57" s="83">
        <v>1000</v>
      </c>
      <c r="D57" s="83"/>
      <c r="E57" s="83">
        <v>1000</v>
      </c>
      <c r="F57" s="83"/>
      <c r="G57" s="83"/>
      <c r="H57" s="83"/>
      <c r="I57" s="83"/>
      <c r="J57" s="83"/>
      <c r="K57" s="83"/>
      <c r="L57" s="83"/>
      <c r="M57" s="83"/>
      <c r="N57" s="83"/>
    </row>
    <row r="58" spans="1:14" s="116" customFormat="1" ht="17.399999999999999" customHeight="1" x14ac:dyDescent="0.3">
      <c r="A58" s="109">
        <v>2</v>
      </c>
      <c r="B58" s="110" t="s">
        <v>198</v>
      </c>
      <c r="C58" s="83">
        <f>SUM(C59,C63,C103:C107,C117,C120,C121,C122)</f>
        <v>234708</v>
      </c>
      <c r="D58" s="83">
        <f t="shared" ref="D58:N58" si="10">SUM(D59,D63,D103:D107,D117,D120,D121,D122)</f>
        <v>0</v>
      </c>
      <c r="E58" s="83">
        <f>SUM(E59,E63,E103:E107,E117,E120,E121,E122)</f>
        <v>234708</v>
      </c>
      <c r="F58" s="83">
        <f t="shared" si="10"/>
        <v>0</v>
      </c>
      <c r="G58" s="83">
        <f t="shared" si="10"/>
        <v>0</v>
      </c>
      <c r="H58" s="83">
        <f t="shared" si="10"/>
        <v>0</v>
      </c>
      <c r="I58" s="83">
        <f t="shared" si="10"/>
        <v>0</v>
      </c>
      <c r="J58" s="83">
        <f t="shared" si="10"/>
        <v>0</v>
      </c>
      <c r="K58" s="83">
        <f t="shared" si="10"/>
        <v>0</v>
      </c>
      <c r="L58" s="83">
        <f t="shared" si="10"/>
        <v>0</v>
      </c>
      <c r="M58" s="83">
        <f t="shared" si="10"/>
        <v>0</v>
      </c>
      <c r="N58" s="83">
        <f t="shared" si="10"/>
        <v>0</v>
      </c>
    </row>
    <row r="59" spans="1:14" s="116" customFormat="1" ht="18.600000000000001" customHeight="1" x14ac:dyDescent="0.3">
      <c r="A59" s="109" t="s">
        <v>199</v>
      </c>
      <c r="B59" s="110" t="s">
        <v>200</v>
      </c>
      <c r="C59" s="83">
        <f>SUM(C60:C62)</f>
        <v>4971</v>
      </c>
      <c r="D59" s="83">
        <f t="shared" ref="D59:N59" si="11">SUM(D60:D62)</f>
        <v>0</v>
      </c>
      <c r="E59" s="83">
        <f>SUM(E60:E62)</f>
        <v>4971</v>
      </c>
      <c r="F59" s="83">
        <f t="shared" si="11"/>
        <v>0</v>
      </c>
      <c r="G59" s="83">
        <f t="shared" si="11"/>
        <v>0</v>
      </c>
      <c r="H59" s="83">
        <f t="shared" si="11"/>
        <v>0</v>
      </c>
      <c r="I59" s="83">
        <f t="shared" si="11"/>
        <v>0</v>
      </c>
      <c r="J59" s="83">
        <f t="shared" si="11"/>
        <v>0</v>
      </c>
      <c r="K59" s="83">
        <f t="shared" si="11"/>
        <v>0</v>
      </c>
      <c r="L59" s="83">
        <f t="shared" si="11"/>
        <v>0</v>
      </c>
      <c r="M59" s="83">
        <f t="shared" si="11"/>
        <v>0</v>
      </c>
      <c r="N59" s="83">
        <f t="shared" si="11"/>
        <v>0</v>
      </c>
    </row>
    <row r="60" spans="1:14" ht="19.2" customHeight="1" x14ac:dyDescent="0.3">
      <c r="A60" s="109" t="s">
        <v>10</v>
      </c>
      <c r="B60" s="110" t="s">
        <v>201</v>
      </c>
      <c r="C60" s="83">
        <v>1350</v>
      </c>
      <c r="D60" s="83"/>
      <c r="E60" s="83">
        <v>1350</v>
      </c>
      <c r="F60" s="83"/>
      <c r="G60" s="83"/>
      <c r="H60" s="83"/>
      <c r="I60" s="83"/>
      <c r="J60" s="83"/>
      <c r="K60" s="83"/>
      <c r="L60" s="83"/>
      <c r="M60" s="83"/>
      <c r="N60" s="83"/>
    </row>
    <row r="61" spans="1:14" ht="18" customHeight="1" x14ac:dyDescent="0.3">
      <c r="A61" s="109" t="s">
        <v>10</v>
      </c>
      <c r="B61" s="110" t="s">
        <v>202</v>
      </c>
      <c r="C61" s="83">
        <v>1300</v>
      </c>
      <c r="D61" s="83"/>
      <c r="E61" s="83">
        <v>1300</v>
      </c>
      <c r="F61" s="83"/>
      <c r="G61" s="83"/>
      <c r="H61" s="83"/>
      <c r="I61" s="83"/>
      <c r="J61" s="83"/>
      <c r="K61" s="83"/>
      <c r="L61" s="83"/>
      <c r="M61" s="83"/>
      <c r="N61" s="83"/>
    </row>
    <row r="62" spans="1:14" ht="17.399999999999999" customHeight="1" x14ac:dyDescent="0.3">
      <c r="A62" s="109" t="s">
        <v>10</v>
      </c>
      <c r="B62" s="110" t="s">
        <v>203</v>
      </c>
      <c r="C62" s="83">
        <v>2321</v>
      </c>
      <c r="D62" s="83"/>
      <c r="E62" s="83">
        <v>2321</v>
      </c>
      <c r="F62" s="83"/>
      <c r="G62" s="83"/>
      <c r="H62" s="83"/>
      <c r="I62" s="83"/>
      <c r="J62" s="83"/>
      <c r="K62" s="83"/>
      <c r="L62" s="83"/>
      <c r="M62" s="83"/>
      <c r="N62" s="83"/>
    </row>
    <row r="63" spans="1:14" s="116" customFormat="1" ht="18.600000000000001" customHeight="1" x14ac:dyDescent="0.3">
      <c r="A63" s="109" t="s">
        <v>204</v>
      </c>
      <c r="B63" s="110" t="s">
        <v>205</v>
      </c>
      <c r="C63" s="83">
        <f>SUM(C64,C79,C88)</f>
        <v>202537</v>
      </c>
      <c r="D63" s="83">
        <f t="shared" ref="D63:N63" si="12">SUM(D64,D79,D88)</f>
        <v>0</v>
      </c>
      <c r="E63" s="83">
        <f>SUM(E64,E79,E88)</f>
        <v>202537</v>
      </c>
      <c r="F63" s="83">
        <f t="shared" si="12"/>
        <v>0</v>
      </c>
      <c r="G63" s="83">
        <f t="shared" si="12"/>
        <v>0</v>
      </c>
      <c r="H63" s="83">
        <f t="shared" si="12"/>
        <v>0</v>
      </c>
      <c r="I63" s="83">
        <f t="shared" si="12"/>
        <v>0</v>
      </c>
      <c r="J63" s="83">
        <f t="shared" si="12"/>
        <v>0</v>
      </c>
      <c r="K63" s="83">
        <f t="shared" si="12"/>
        <v>0</v>
      </c>
      <c r="L63" s="83">
        <f t="shared" si="12"/>
        <v>0</v>
      </c>
      <c r="M63" s="83">
        <f t="shared" si="12"/>
        <v>0</v>
      </c>
      <c r="N63" s="83">
        <f t="shared" si="12"/>
        <v>0</v>
      </c>
    </row>
    <row r="64" spans="1:14" s="116" customFormat="1" x14ac:dyDescent="0.3">
      <c r="A64" s="109" t="s">
        <v>206</v>
      </c>
      <c r="B64" s="110" t="s">
        <v>201</v>
      </c>
      <c r="C64" s="83">
        <f>SUM(C65:C78)</f>
        <v>62358</v>
      </c>
      <c r="D64" s="83">
        <f t="shared" ref="D64:N64" si="13">SUM(D65:D78)</f>
        <v>0</v>
      </c>
      <c r="E64" s="83">
        <f>SUM(E65:E78)</f>
        <v>62358</v>
      </c>
      <c r="F64" s="83">
        <f t="shared" si="13"/>
        <v>0</v>
      </c>
      <c r="G64" s="83">
        <f t="shared" si="13"/>
        <v>0</v>
      </c>
      <c r="H64" s="83">
        <f t="shared" si="13"/>
        <v>0</v>
      </c>
      <c r="I64" s="83">
        <f t="shared" si="13"/>
        <v>0</v>
      </c>
      <c r="J64" s="83">
        <f t="shared" si="13"/>
        <v>0</v>
      </c>
      <c r="K64" s="83">
        <f t="shared" si="13"/>
        <v>0</v>
      </c>
      <c r="L64" s="83">
        <f t="shared" si="13"/>
        <v>0</v>
      </c>
      <c r="M64" s="83">
        <f t="shared" si="13"/>
        <v>0</v>
      </c>
      <c r="N64" s="83">
        <f t="shared" si="13"/>
        <v>0</v>
      </c>
    </row>
    <row r="65" spans="1:14" x14ac:dyDescent="0.3">
      <c r="A65" s="109" t="s">
        <v>10</v>
      </c>
      <c r="B65" s="110" t="s">
        <v>207</v>
      </c>
      <c r="C65" s="83">
        <v>4960</v>
      </c>
      <c r="D65" s="83"/>
      <c r="E65" s="83">
        <v>4960</v>
      </c>
      <c r="F65" s="83"/>
      <c r="G65" s="83"/>
      <c r="H65" s="83"/>
      <c r="I65" s="83"/>
      <c r="J65" s="83"/>
      <c r="K65" s="83"/>
      <c r="L65" s="83"/>
      <c r="M65" s="83"/>
      <c r="N65" s="83"/>
    </row>
    <row r="66" spans="1:14" x14ac:dyDescent="0.3">
      <c r="A66" s="109" t="s">
        <v>10</v>
      </c>
      <c r="B66" s="110" t="s">
        <v>208</v>
      </c>
      <c r="C66" s="83">
        <v>5898</v>
      </c>
      <c r="D66" s="83"/>
      <c r="E66" s="83">
        <v>5898</v>
      </c>
      <c r="F66" s="83"/>
      <c r="G66" s="83"/>
      <c r="H66" s="83"/>
      <c r="I66" s="83"/>
      <c r="J66" s="83"/>
      <c r="K66" s="83"/>
      <c r="L66" s="83"/>
      <c r="M66" s="83"/>
      <c r="N66" s="83"/>
    </row>
    <row r="67" spans="1:14" x14ac:dyDescent="0.3">
      <c r="A67" s="109" t="s">
        <v>10</v>
      </c>
      <c r="B67" s="110" t="s">
        <v>209</v>
      </c>
      <c r="C67" s="83">
        <v>8554</v>
      </c>
      <c r="D67" s="83"/>
      <c r="E67" s="83">
        <v>8554</v>
      </c>
      <c r="F67" s="83"/>
      <c r="G67" s="83"/>
      <c r="H67" s="83"/>
      <c r="I67" s="83"/>
      <c r="J67" s="83"/>
      <c r="K67" s="83"/>
      <c r="L67" s="83"/>
      <c r="M67" s="83"/>
      <c r="N67" s="83"/>
    </row>
    <row r="68" spans="1:14" x14ac:dyDescent="0.3">
      <c r="A68" s="109" t="s">
        <v>10</v>
      </c>
      <c r="B68" s="110" t="s">
        <v>210</v>
      </c>
      <c r="C68" s="83">
        <v>3450</v>
      </c>
      <c r="D68" s="83"/>
      <c r="E68" s="83">
        <v>3450</v>
      </c>
      <c r="F68" s="83"/>
      <c r="G68" s="83"/>
      <c r="H68" s="83"/>
      <c r="I68" s="83"/>
      <c r="J68" s="83"/>
      <c r="K68" s="83"/>
      <c r="L68" s="83"/>
      <c r="M68" s="83"/>
      <c r="N68" s="83"/>
    </row>
    <row r="69" spans="1:14" x14ac:dyDescent="0.3">
      <c r="A69" s="109" t="s">
        <v>10</v>
      </c>
      <c r="B69" s="110" t="s">
        <v>211</v>
      </c>
      <c r="C69" s="83">
        <v>3359</v>
      </c>
      <c r="D69" s="82"/>
      <c r="E69" s="83">
        <v>3359</v>
      </c>
      <c r="F69" s="82"/>
      <c r="G69" s="82"/>
      <c r="H69" s="82"/>
      <c r="I69" s="82"/>
      <c r="J69" s="82"/>
      <c r="K69" s="82"/>
      <c r="L69" s="82"/>
      <c r="M69" s="82"/>
      <c r="N69" s="82"/>
    </row>
    <row r="70" spans="1:14" x14ac:dyDescent="0.3">
      <c r="A70" s="109" t="s">
        <v>10</v>
      </c>
      <c r="B70" s="110" t="s">
        <v>212</v>
      </c>
      <c r="C70" s="83">
        <v>4465</v>
      </c>
      <c r="D70" s="83"/>
      <c r="E70" s="83">
        <v>4465</v>
      </c>
      <c r="F70" s="83"/>
      <c r="G70" s="83"/>
      <c r="H70" s="83"/>
      <c r="I70" s="83"/>
      <c r="J70" s="83"/>
      <c r="K70" s="83"/>
      <c r="L70" s="83"/>
      <c r="M70" s="83"/>
      <c r="N70" s="83"/>
    </row>
    <row r="71" spans="1:14" x14ac:dyDescent="0.3">
      <c r="A71" s="109" t="s">
        <v>10</v>
      </c>
      <c r="B71" s="110" t="s">
        <v>213</v>
      </c>
      <c r="C71" s="83">
        <v>3680</v>
      </c>
      <c r="D71" s="83"/>
      <c r="E71" s="83">
        <v>3680</v>
      </c>
      <c r="F71" s="83"/>
      <c r="G71" s="83"/>
      <c r="H71" s="83"/>
      <c r="I71" s="83"/>
      <c r="J71" s="83"/>
      <c r="K71" s="83"/>
      <c r="L71" s="83"/>
      <c r="M71" s="83"/>
      <c r="N71" s="83"/>
    </row>
    <row r="72" spans="1:14" x14ac:dyDescent="0.3">
      <c r="A72" s="109" t="s">
        <v>10</v>
      </c>
      <c r="B72" s="110" t="s">
        <v>214</v>
      </c>
      <c r="C72" s="83">
        <v>2951</v>
      </c>
      <c r="D72" s="83"/>
      <c r="E72" s="83">
        <v>2951</v>
      </c>
      <c r="F72" s="83"/>
      <c r="G72" s="83"/>
      <c r="H72" s="83"/>
      <c r="I72" s="83"/>
      <c r="J72" s="83"/>
      <c r="K72" s="83"/>
      <c r="L72" s="83"/>
      <c r="M72" s="83"/>
      <c r="N72" s="83"/>
    </row>
    <row r="73" spans="1:14" x14ac:dyDescent="0.3">
      <c r="A73" s="109" t="s">
        <v>10</v>
      </c>
      <c r="B73" s="110" t="s">
        <v>215</v>
      </c>
      <c r="C73" s="83">
        <v>6752</v>
      </c>
      <c r="D73" s="83"/>
      <c r="E73" s="83">
        <v>6752</v>
      </c>
      <c r="F73" s="83"/>
      <c r="G73" s="83"/>
      <c r="H73" s="83"/>
      <c r="I73" s="83"/>
      <c r="J73" s="83"/>
      <c r="K73" s="83"/>
      <c r="L73" s="83"/>
      <c r="M73" s="83"/>
      <c r="N73" s="83"/>
    </row>
    <row r="74" spans="1:14" x14ac:dyDescent="0.3">
      <c r="A74" s="109" t="s">
        <v>10</v>
      </c>
      <c r="B74" s="110" t="s">
        <v>216</v>
      </c>
      <c r="C74" s="83">
        <v>3398</v>
      </c>
      <c r="D74" s="83"/>
      <c r="E74" s="83">
        <v>3398</v>
      </c>
      <c r="F74" s="83"/>
      <c r="G74" s="83"/>
      <c r="H74" s="83"/>
      <c r="I74" s="83"/>
      <c r="J74" s="83"/>
      <c r="K74" s="83"/>
      <c r="L74" s="83"/>
      <c r="M74" s="83"/>
      <c r="N74" s="83"/>
    </row>
    <row r="75" spans="1:14" x14ac:dyDescent="0.3">
      <c r="A75" s="109" t="s">
        <v>10</v>
      </c>
      <c r="B75" s="110" t="s">
        <v>217</v>
      </c>
      <c r="C75" s="83">
        <v>3867</v>
      </c>
      <c r="D75" s="83"/>
      <c r="E75" s="83">
        <v>3867</v>
      </c>
      <c r="F75" s="83"/>
      <c r="G75" s="83"/>
      <c r="H75" s="83"/>
      <c r="I75" s="83"/>
      <c r="J75" s="83"/>
      <c r="K75" s="83"/>
      <c r="L75" s="83"/>
      <c r="M75" s="83"/>
      <c r="N75" s="83"/>
    </row>
    <row r="76" spans="1:14" x14ac:dyDescent="0.3">
      <c r="A76" s="109" t="s">
        <v>10</v>
      </c>
      <c r="B76" s="110" t="s">
        <v>218</v>
      </c>
      <c r="C76" s="83">
        <v>2125</v>
      </c>
      <c r="D76" s="83"/>
      <c r="E76" s="83">
        <v>2125</v>
      </c>
      <c r="F76" s="83"/>
      <c r="G76" s="83"/>
      <c r="H76" s="83"/>
      <c r="I76" s="83"/>
      <c r="J76" s="83"/>
      <c r="K76" s="83"/>
      <c r="L76" s="83"/>
      <c r="M76" s="83"/>
      <c r="N76" s="83"/>
    </row>
    <row r="77" spans="1:14" x14ac:dyDescent="0.3">
      <c r="A77" s="109" t="s">
        <v>10</v>
      </c>
      <c r="B77" s="110" t="s">
        <v>219</v>
      </c>
      <c r="C77" s="83">
        <v>4461</v>
      </c>
      <c r="D77" s="83"/>
      <c r="E77" s="83">
        <v>4461</v>
      </c>
      <c r="F77" s="83"/>
      <c r="G77" s="83"/>
      <c r="H77" s="83"/>
      <c r="I77" s="83"/>
      <c r="J77" s="83"/>
      <c r="K77" s="83"/>
      <c r="L77" s="83"/>
      <c r="M77" s="83"/>
      <c r="N77" s="83"/>
    </row>
    <row r="78" spans="1:14" x14ac:dyDescent="0.3">
      <c r="A78" s="109" t="s">
        <v>10</v>
      </c>
      <c r="B78" s="110" t="s">
        <v>220</v>
      </c>
      <c r="C78" s="83">
        <v>4438</v>
      </c>
      <c r="D78" s="82"/>
      <c r="E78" s="83">
        <v>4438</v>
      </c>
      <c r="F78" s="82"/>
      <c r="G78" s="82"/>
      <c r="H78" s="82"/>
      <c r="I78" s="82"/>
      <c r="J78" s="82"/>
      <c r="K78" s="82"/>
      <c r="L78" s="82"/>
      <c r="M78" s="82"/>
      <c r="N78" s="82"/>
    </row>
    <row r="79" spans="1:14" s="116" customFormat="1" x14ac:dyDescent="0.3">
      <c r="A79" s="109" t="s">
        <v>221</v>
      </c>
      <c r="B79" s="110" t="s">
        <v>202</v>
      </c>
      <c r="C79" s="83">
        <f>SUM(C80:C87)</f>
        <v>47840</v>
      </c>
      <c r="D79" s="83">
        <f t="shared" ref="D79:N79" si="14">SUM(D80:D87)</f>
        <v>0</v>
      </c>
      <c r="E79" s="83">
        <f>SUM(E80:E87)</f>
        <v>47840</v>
      </c>
      <c r="F79" s="83">
        <f t="shared" si="14"/>
        <v>0</v>
      </c>
      <c r="G79" s="83">
        <f t="shared" si="14"/>
        <v>0</v>
      </c>
      <c r="H79" s="83">
        <f t="shared" si="14"/>
        <v>0</v>
      </c>
      <c r="I79" s="83">
        <f t="shared" si="14"/>
        <v>0</v>
      </c>
      <c r="J79" s="83">
        <f t="shared" si="14"/>
        <v>0</v>
      </c>
      <c r="K79" s="83">
        <f t="shared" si="14"/>
        <v>0</v>
      </c>
      <c r="L79" s="83">
        <f t="shared" si="14"/>
        <v>0</v>
      </c>
      <c r="M79" s="83">
        <f t="shared" si="14"/>
        <v>0</v>
      </c>
      <c r="N79" s="83">
        <f t="shared" si="14"/>
        <v>0</v>
      </c>
    </row>
    <row r="80" spans="1:14" x14ac:dyDescent="0.3">
      <c r="A80" s="109" t="s">
        <v>10</v>
      </c>
      <c r="B80" s="110" t="s">
        <v>222</v>
      </c>
      <c r="C80" s="83">
        <v>8786</v>
      </c>
      <c r="D80" s="83"/>
      <c r="E80" s="83">
        <v>8786</v>
      </c>
      <c r="F80" s="83"/>
      <c r="G80" s="83"/>
      <c r="H80" s="83"/>
      <c r="I80" s="83"/>
      <c r="J80" s="83"/>
      <c r="K80" s="83"/>
      <c r="L80" s="83"/>
      <c r="M80" s="83"/>
      <c r="N80" s="83"/>
    </row>
    <row r="81" spans="1:14" x14ac:dyDescent="0.3">
      <c r="A81" s="109" t="s">
        <v>10</v>
      </c>
      <c r="B81" s="110" t="s">
        <v>223</v>
      </c>
      <c r="C81" s="83">
        <v>5412</v>
      </c>
      <c r="D81" s="83"/>
      <c r="E81" s="83">
        <v>5412</v>
      </c>
      <c r="F81" s="83"/>
      <c r="G81" s="83"/>
      <c r="H81" s="83"/>
      <c r="I81" s="83"/>
      <c r="J81" s="83"/>
      <c r="K81" s="83"/>
      <c r="L81" s="83"/>
      <c r="M81" s="83"/>
      <c r="N81" s="83"/>
    </row>
    <row r="82" spans="1:14" x14ac:dyDescent="0.3">
      <c r="A82" s="109" t="s">
        <v>10</v>
      </c>
      <c r="B82" s="110" t="s">
        <v>224</v>
      </c>
      <c r="C82" s="83">
        <v>6678</v>
      </c>
      <c r="D82" s="83"/>
      <c r="E82" s="83">
        <v>6678</v>
      </c>
      <c r="F82" s="83"/>
      <c r="G82" s="83"/>
      <c r="H82" s="83"/>
      <c r="I82" s="83"/>
      <c r="J82" s="83"/>
      <c r="K82" s="83"/>
      <c r="L82" s="83"/>
      <c r="M82" s="83"/>
      <c r="N82" s="83"/>
    </row>
    <row r="83" spans="1:14" x14ac:dyDescent="0.3">
      <c r="A83" s="109" t="s">
        <v>10</v>
      </c>
      <c r="B83" s="110" t="s">
        <v>225</v>
      </c>
      <c r="C83" s="83">
        <v>5547</v>
      </c>
      <c r="D83" s="83"/>
      <c r="E83" s="83">
        <v>5547</v>
      </c>
      <c r="F83" s="83"/>
      <c r="G83" s="83"/>
      <c r="H83" s="83"/>
      <c r="I83" s="83"/>
      <c r="J83" s="83"/>
      <c r="K83" s="83"/>
      <c r="L83" s="83"/>
      <c r="M83" s="83"/>
      <c r="N83" s="83"/>
    </row>
    <row r="84" spans="1:14" x14ac:dyDescent="0.3">
      <c r="A84" s="109" t="s">
        <v>10</v>
      </c>
      <c r="B84" s="110" t="s">
        <v>226</v>
      </c>
      <c r="C84" s="83">
        <v>6387</v>
      </c>
      <c r="D84" s="83"/>
      <c r="E84" s="83">
        <v>6387</v>
      </c>
      <c r="F84" s="83"/>
      <c r="G84" s="83"/>
      <c r="H84" s="83"/>
      <c r="I84" s="83"/>
      <c r="J84" s="83"/>
      <c r="K84" s="83"/>
      <c r="L84" s="83"/>
      <c r="M84" s="83"/>
      <c r="N84" s="83"/>
    </row>
    <row r="85" spans="1:14" x14ac:dyDescent="0.3">
      <c r="A85" s="109" t="s">
        <v>10</v>
      </c>
      <c r="B85" s="110" t="s">
        <v>227</v>
      </c>
      <c r="C85" s="83">
        <v>6229</v>
      </c>
      <c r="D85" s="83"/>
      <c r="E85" s="83">
        <v>6229</v>
      </c>
      <c r="F85" s="83"/>
      <c r="G85" s="83"/>
      <c r="H85" s="83"/>
      <c r="I85" s="83"/>
      <c r="J85" s="83"/>
      <c r="K85" s="83"/>
      <c r="L85" s="83"/>
      <c r="M85" s="83"/>
      <c r="N85" s="83"/>
    </row>
    <row r="86" spans="1:14" x14ac:dyDescent="0.3">
      <c r="A86" s="109" t="s">
        <v>10</v>
      </c>
      <c r="B86" s="110" t="s">
        <v>228</v>
      </c>
      <c r="C86" s="83">
        <v>3618</v>
      </c>
      <c r="D86" s="83"/>
      <c r="E86" s="83">
        <v>3618</v>
      </c>
      <c r="F86" s="83"/>
      <c r="G86" s="83"/>
      <c r="H86" s="83"/>
      <c r="I86" s="83"/>
      <c r="J86" s="83"/>
      <c r="K86" s="83"/>
      <c r="L86" s="83"/>
      <c r="M86" s="83"/>
      <c r="N86" s="83"/>
    </row>
    <row r="87" spans="1:14" x14ac:dyDescent="0.3">
      <c r="A87" s="109" t="s">
        <v>10</v>
      </c>
      <c r="B87" s="110" t="s">
        <v>229</v>
      </c>
      <c r="C87" s="83">
        <v>5183</v>
      </c>
      <c r="D87" s="83"/>
      <c r="E87" s="83">
        <v>5183</v>
      </c>
      <c r="F87" s="83"/>
      <c r="G87" s="83"/>
      <c r="H87" s="83"/>
      <c r="I87" s="83"/>
      <c r="J87" s="83"/>
      <c r="K87" s="83"/>
      <c r="L87" s="83"/>
      <c r="M87" s="83"/>
      <c r="N87" s="83"/>
    </row>
    <row r="88" spans="1:14" s="116" customFormat="1" x14ac:dyDescent="0.3">
      <c r="A88" s="109" t="s">
        <v>230</v>
      </c>
      <c r="B88" s="110" t="s">
        <v>231</v>
      </c>
      <c r="C88" s="83">
        <f>SUM(C89:C102)</f>
        <v>92339</v>
      </c>
      <c r="D88" s="83">
        <f t="shared" ref="D88:N88" si="15">SUM(D89:D102)</f>
        <v>0</v>
      </c>
      <c r="E88" s="83">
        <f>SUM(E89:E102)</f>
        <v>92339</v>
      </c>
      <c r="F88" s="83">
        <f t="shared" si="15"/>
        <v>0</v>
      </c>
      <c r="G88" s="83">
        <f t="shared" si="15"/>
        <v>0</v>
      </c>
      <c r="H88" s="83">
        <f t="shared" si="15"/>
        <v>0</v>
      </c>
      <c r="I88" s="83">
        <f t="shared" si="15"/>
        <v>0</v>
      </c>
      <c r="J88" s="83">
        <f t="shared" si="15"/>
        <v>0</v>
      </c>
      <c r="K88" s="83">
        <f t="shared" si="15"/>
        <v>0</v>
      </c>
      <c r="L88" s="83">
        <f t="shared" si="15"/>
        <v>0</v>
      </c>
      <c r="M88" s="83">
        <f t="shared" si="15"/>
        <v>0</v>
      </c>
      <c r="N88" s="83">
        <f t="shared" si="15"/>
        <v>0</v>
      </c>
    </row>
    <row r="89" spans="1:14" x14ac:dyDescent="0.3">
      <c r="A89" s="109" t="s">
        <v>10</v>
      </c>
      <c r="B89" s="110" t="s">
        <v>232</v>
      </c>
      <c r="C89" s="83">
        <v>5622</v>
      </c>
      <c r="D89" s="83"/>
      <c r="E89" s="83">
        <v>5622</v>
      </c>
      <c r="F89" s="83"/>
      <c r="G89" s="83"/>
      <c r="H89" s="83"/>
      <c r="I89" s="83"/>
      <c r="J89" s="83"/>
      <c r="K89" s="83"/>
      <c r="L89" s="83"/>
      <c r="M89" s="83"/>
      <c r="N89" s="83"/>
    </row>
    <row r="90" spans="1:14" x14ac:dyDescent="0.3">
      <c r="A90" s="109" t="s">
        <v>10</v>
      </c>
      <c r="B90" s="110" t="s">
        <v>233</v>
      </c>
      <c r="C90" s="83">
        <v>7193</v>
      </c>
      <c r="D90" s="83"/>
      <c r="E90" s="83">
        <v>7193</v>
      </c>
      <c r="F90" s="83"/>
      <c r="G90" s="83"/>
      <c r="H90" s="83"/>
      <c r="I90" s="83"/>
      <c r="J90" s="83"/>
      <c r="K90" s="83"/>
      <c r="L90" s="83"/>
      <c r="M90" s="83"/>
      <c r="N90" s="83"/>
    </row>
    <row r="91" spans="1:14" x14ac:dyDescent="0.3">
      <c r="A91" s="109" t="s">
        <v>10</v>
      </c>
      <c r="B91" s="110" t="s">
        <v>234</v>
      </c>
      <c r="C91" s="83">
        <v>6252</v>
      </c>
      <c r="D91" s="83"/>
      <c r="E91" s="83">
        <v>6252</v>
      </c>
      <c r="F91" s="83"/>
      <c r="G91" s="83"/>
      <c r="H91" s="83"/>
      <c r="I91" s="83"/>
      <c r="J91" s="83"/>
      <c r="K91" s="83"/>
      <c r="L91" s="83"/>
      <c r="M91" s="83"/>
      <c r="N91" s="83"/>
    </row>
    <row r="92" spans="1:14" x14ac:dyDescent="0.3">
      <c r="A92" s="109" t="s">
        <v>10</v>
      </c>
      <c r="B92" s="110" t="s">
        <v>235</v>
      </c>
      <c r="C92" s="83">
        <v>5768</v>
      </c>
      <c r="D92" s="83"/>
      <c r="E92" s="83">
        <v>5768</v>
      </c>
      <c r="F92" s="83"/>
      <c r="G92" s="83"/>
      <c r="H92" s="83"/>
      <c r="I92" s="83"/>
      <c r="J92" s="83"/>
      <c r="K92" s="83"/>
      <c r="L92" s="83"/>
      <c r="M92" s="83"/>
      <c r="N92" s="83"/>
    </row>
    <row r="93" spans="1:14" x14ac:dyDescent="0.3">
      <c r="A93" s="109" t="s">
        <v>10</v>
      </c>
      <c r="B93" s="110" t="s">
        <v>236</v>
      </c>
      <c r="C93" s="83">
        <v>6894</v>
      </c>
      <c r="D93" s="82"/>
      <c r="E93" s="83">
        <v>6894</v>
      </c>
      <c r="F93" s="82"/>
      <c r="G93" s="82"/>
      <c r="H93" s="82"/>
      <c r="I93" s="82"/>
      <c r="J93" s="82"/>
      <c r="K93" s="82"/>
      <c r="L93" s="82"/>
      <c r="M93" s="82"/>
      <c r="N93" s="82"/>
    </row>
    <row r="94" spans="1:14" x14ac:dyDescent="0.3">
      <c r="A94" s="109" t="s">
        <v>10</v>
      </c>
      <c r="B94" s="110" t="s">
        <v>237</v>
      </c>
      <c r="C94" s="83">
        <v>2780</v>
      </c>
      <c r="D94" s="82"/>
      <c r="E94" s="83">
        <v>2780</v>
      </c>
      <c r="F94" s="82"/>
      <c r="G94" s="82"/>
      <c r="H94" s="82"/>
      <c r="I94" s="82"/>
      <c r="J94" s="82"/>
      <c r="K94" s="82"/>
      <c r="L94" s="82"/>
      <c r="M94" s="82"/>
      <c r="N94" s="82"/>
    </row>
    <row r="95" spans="1:14" x14ac:dyDescent="0.3">
      <c r="A95" s="109" t="s">
        <v>10</v>
      </c>
      <c r="B95" s="110" t="s">
        <v>238</v>
      </c>
      <c r="C95" s="83">
        <v>5002</v>
      </c>
      <c r="D95" s="83"/>
      <c r="E95" s="83">
        <v>5002</v>
      </c>
      <c r="F95" s="83"/>
      <c r="G95" s="83"/>
      <c r="H95" s="83"/>
      <c r="I95" s="83"/>
      <c r="J95" s="83"/>
      <c r="K95" s="83"/>
      <c r="L95" s="83"/>
      <c r="M95" s="83"/>
      <c r="N95" s="83"/>
    </row>
    <row r="96" spans="1:14" x14ac:dyDescent="0.3">
      <c r="A96" s="109" t="s">
        <v>10</v>
      </c>
      <c r="B96" s="110" t="s">
        <v>239</v>
      </c>
      <c r="C96" s="83">
        <v>8631</v>
      </c>
      <c r="D96" s="83"/>
      <c r="E96" s="83">
        <v>8631</v>
      </c>
      <c r="F96" s="83"/>
      <c r="G96" s="83"/>
      <c r="H96" s="83"/>
      <c r="I96" s="83"/>
      <c r="J96" s="83"/>
      <c r="K96" s="83"/>
      <c r="L96" s="83"/>
      <c r="M96" s="83"/>
      <c r="N96" s="83"/>
    </row>
    <row r="97" spans="1:14" x14ac:dyDescent="0.3">
      <c r="A97" s="109" t="s">
        <v>10</v>
      </c>
      <c r="B97" s="110" t="s">
        <v>240</v>
      </c>
      <c r="C97" s="83">
        <v>7843</v>
      </c>
      <c r="D97" s="83"/>
      <c r="E97" s="83">
        <v>7843</v>
      </c>
      <c r="F97" s="83"/>
      <c r="G97" s="83"/>
      <c r="H97" s="83"/>
      <c r="I97" s="83"/>
      <c r="J97" s="83"/>
      <c r="K97" s="83"/>
      <c r="L97" s="83"/>
      <c r="M97" s="83"/>
      <c r="N97" s="83"/>
    </row>
    <row r="98" spans="1:14" x14ac:dyDescent="0.3">
      <c r="A98" s="109" t="s">
        <v>10</v>
      </c>
      <c r="B98" s="110" t="s">
        <v>241</v>
      </c>
      <c r="C98" s="83">
        <v>8219</v>
      </c>
      <c r="D98" s="83"/>
      <c r="E98" s="83">
        <v>8219</v>
      </c>
      <c r="F98" s="83"/>
      <c r="G98" s="83"/>
      <c r="H98" s="83"/>
      <c r="I98" s="83"/>
      <c r="J98" s="83"/>
      <c r="K98" s="83"/>
      <c r="L98" s="83"/>
      <c r="M98" s="83"/>
      <c r="N98" s="83"/>
    </row>
    <row r="99" spans="1:14" x14ac:dyDescent="0.3">
      <c r="A99" s="109" t="s">
        <v>10</v>
      </c>
      <c r="B99" s="110" t="s">
        <v>242</v>
      </c>
      <c r="C99" s="83">
        <v>5230</v>
      </c>
      <c r="D99" s="83"/>
      <c r="E99" s="83">
        <v>5230</v>
      </c>
      <c r="F99" s="83"/>
      <c r="G99" s="83"/>
      <c r="H99" s="83"/>
      <c r="I99" s="83"/>
      <c r="J99" s="83"/>
      <c r="K99" s="83"/>
      <c r="L99" s="83"/>
      <c r="M99" s="83"/>
      <c r="N99" s="83"/>
    </row>
    <row r="100" spans="1:14" x14ac:dyDescent="0.3">
      <c r="A100" s="109" t="s">
        <v>10</v>
      </c>
      <c r="B100" s="110" t="s">
        <v>243</v>
      </c>
      <c r="C100" s="83">
        <v>8393</v>
      </c>
      <c r="D100" s="82"/>
      <c r="E100" s="83">
        <v>8393</v>
      </c>
      <c r="F100" s="82"/>
      <c r="G100" s="82"/>
      <c r="H100" s="82"/>
      <c r="I100" s="82"/>
      <c r="J100" s="82"/>
      <c r="K100" s="82"/>
      <c r="L100" s="82"/>
      <c r="M100" s="82"/>
      <c r="N100" s="82"/>
    </row>
    <row r="101" spans="1:14" x14ac:dyDescent="0.3">
      <c r="A101" s="109" t="s">
        <v>10</v>
      </c>
      <c r="B101" s="110" t="s">
        <v>244</v>
      </c>
      <c r="C101" s="83">
        <v>7106</v>
      </c>
      <c r="D101" s="82"/>
      <c r="E101" s="83">
        <v>7106</v>
      </c>
      <c r="F101" s="82"/>
      <c r="G101" s="82"/>
      <c r="H101" s="82"/>
      <c r="I101" s="82"/>
      <c r="J101" s="82"/>
      <c r="K101" s="82"/>
      <c r="L101" s="82"/>
      <c r="M101" s="82"/>
      <c r="N101" s="82"/>
    </row>
    <row r="102" spans="1:14" x14ac:dyDescent="0.3">
      <c r="A102" s="109" t="s">
        <v>10</v>
      </c>
      <c r="B102" s="110" t="s">
        <v>245</v>
      </c>
      <c r="C102" s="83">
        <v>7406</v>
      </c>
      <c r="D102" s="82"/>
      <c r="E102" s="83">
        <v>7406</v>
      </c>
      <c r="F102" s="82"/>
      <c r="G102" s="82"/>
      <c r="H102" s="82"/>
      <c r="I102" s="82"/>
      <c r="J102" s="82"/>
      <c r="K102" s="82"/>
      <c r="L102" s="82"/>
      <c r="M102" s="82"/>
      <c r="N102" s="82"/>
    </row>
    <row r="103" spans="1:14" s="116" customFormat="1" x14ac:dyDescent="0.3">
      <c r="A103" s="109" t="s">
        <v>246</v>
      </c>
      <c r="B103" s="110" t="s">
        <v>247</v>
      </c>
      <c r="C103" s="83">
        <v>1346</v>
      </c>
      <c r="D103" s="83"/>
      <c r="E103" s="83">
        <v>1346</v>
      </c>
      <c r="F103" s="83"/>
      <c r="G103" s="83"/>
      <c r="H103" s="83"/>
      <c r="I103" s="83"/>
      <c r="J103" s="83"/>
      <c r="K103" s="83"/>
      <c r="L103" s="83"/>
      <c r="M103" s="83"/>
      <c r="N103" s="83"/>
    </row>
    <row r="104" spans="1:14" s="116" customFormat="1" ht="25.2" customHeight="1" x14ac:dyDescent="0.3">
      <c r="A104" s="109" t="s">
        <v>248</v>
      </c>
      <c r="B104" s="112" t="s">
        <v>249</v>
      </c>
      <c r="C104" s="83">
        <v>19</v>
      </c>
      <c r="D104" s="83"/>
      <c r="E104" s="83">
        <v>19</v>
      </c>
      <c r="F104" s="83"/>
      <c r="G104" s="83"/>
      <c r="H104" s="83"/>
      <c r="I104" s="83"/>
      <c r="J104" s="83"/>
      <c r="K104" s="83"/>
      <c r="L104" s="83"/>
      <c r="M104" s="83"/>
      <c r="N104" s="83"/>
    </row>
    <row r="105" spans="1:14" s="116" customFormat="1" ht="29.4" customHeight="1" x14ac:dyDescent="0.3">
      <c r="A105" s="109" t="s">
        <v>250</v>
      </c>
      <c r="B105" s="112" t="s">
        <v>636</v>
      </c>
      <c r="C105" s="83">
        <v>2236</v>
      </c>
      <c r="D105" s="83"/>
      <c r="E105" s="83">
        <v>2236</v>
      </c>
      <c r="F105" s="83"/>
      <c r="G105" s="83"/>
      <c r="H105" s="83"/>
      <c r="I105" s="83"/>
      <c r="J105" s="83"/>
      <c r="K105" s="83"/>
      <c r="L105" s="83"/>
      <c r="M105" s="83"/>
      <c r="N105" s="83"/>
    </row>
    <row r="106" spans="1:14" s="116" customFormat="1" ht="27.6" x14ac:dyDescent="0.3">
      <c r="A106" s="109" t="s">
        <v>251</v>
      </c>
      <c r="B106" s="112" t="s">
        <v>252</v>
      </c>
      <c r="C106" s="83">
        <v>549</v>
      </c>
      <c r="D106" s="83"/>
      <c r="E106" s="83">
        <v>549</v>
      </c>
      <c r="F106" s="83"/>
      <c r="G106" s="83"/>
      <c r="H106" s="83"/>
      <c r="I106" s="83"/>
      <c r="J106" s="83"/>
      <c r="K106" s="83"/>
      <c r="L106" s="83"/>
      <c r="M106" s="83"/>
      <c r="N106" s="83"/>
    </row>
    <row r="107" spans="1:14" s="116" customFormat="1" ht="28.8" customHeight="1" x14ac:dyDescent="0.3">
      <c r="A107" s="109" t="s">
        <v>253</v>
      </c>
      <c r="B107" s="112" t="s">
        <v>254</v>
      </c>
      <c r="C107" s="83">
        <f>SUM(C108:C116)</f>
        <v>15750</v>
      </c>
      <c r="D107" s="83">
        <f t="shared" ref="D107:M107" si="16">SUM(D108:D116)</f>
        <v>0</v>
      </c>
      <c r="E107" s="83">
        <f>SUM(E108:E116)</f>
        <v>15750</v>
      </c>
      <c r="F107" s="83">
        <f t="shared" si="16"/>
        <v>0</v>
      </c>
      <c r="G107" s="83">
        <f t="shared" si="16"/>
        <v>0</v>
      </c>
      <c r="H107" s="83">
        <f t="shared" si="16"/>
        <v>0</v>
      </c>
      <c r="I107" s="83">
        <f t="shared" si="16"/>
        <v>0</v>
      </c>
      <c r="J107" s="83">
        <f t="shared" si="16"/>
        <v>0</v>
      </c>
      <c r="K107" s="83">
        <f t="shared" si="16"/>
        <v>0</v>
      </c>
      <c r="L107" s="83">
        <f t="shared" si="16"/>
        <v>0</v>
      </c>
      <c r="M107" s="83">
        <f t="shared" si="16"/>
        <v>0</v>
      </c>
      <c r="N107" s="83">
        <f>SUM(N108:N116)</f>
        <v>0</v>
      </c>
    </row>
    <row r="108" spans="1:14" ht="30.6" customHeight="1" x14ac:dyDescent="0.3">
      <c r="A108" s="109" t="s">
        <v>10</v>
      </c>
      <c r="B108" s="112" t="s">
        <v>255</v>
      </c>
      <c r="C108" s="83">
        <v>1500</v>
      </c>
      <c r="D108" s="82"/>
      <c r="E108" s="83">
        <v>1500</v>
      </c>
      <c r="F108" s="82"/>
      <c r="G108" s="82"/>
      <c r="H108" s="82"/>
      <c r="I108" s="82"/>
      <c r="J108" s="82"/>
      <c r="K108" s="82"/>
      <c r="L108" s="82"/>
      <c r="M108" s="82"/>
      <c r="N108" s="82"/>
    </row>
    <row r="109" spans="1:14" ht="29.4" customHeight="1" x14ac:dyDescent="0.3">
      <c r="A109" s="109" t="s">
        <v>10</v>
      </c>
      <c r="B109" s="112" t="s">
        <v>256</v>
      </c>
      <c r="C109" s="83">
        <v>350</v>
      </c>
      <c r="D109" s="83"/>
      <c r="E109" s="83">
        <v>350</v>
      </c>
      <c r="F109" s="83"/>
      <c r="G109" s="83"/>
      <c r="H109" s="83"/>
      <c r="I109" s="83"/>
      <c r="J109" s="83"/>
      <c r="K109" s="83"/>
      <c r="L109" s="83"/>
      <c r="M109" s="83"/>
      <c r="N109" s="83"/>
    </row>
    <row r="110" spans="1:14" ht="27.6" x14ac:dyDescent="0.3">
      <c r="A110" s="109" t="s">
        <v>10</v>
      </c>
      <c r="B110" s="112" t="s">
        <v>257</v>
      </c>
      <c r="C110" s="83">
        <v>350</v>
      </c>
      <c r="D110" s="83"/>
      <c r="E110" s="83">
        <v>350</v>
      </c>
      <c r="F110" s="83"/>
      <c r="G110" s="83"/>
      <c r="H110" s="83"/>
      <c r="I110" s="83"/>
      <c r="J110" s="83"/>
      <c r="K110" s="83"/>
      <c r="L110" s="83"/>
      <c r="M110" s="83"/>
      <c r="N110" s="83"/>
    </row>
    <row r="111" spans="1:14" ht="27.6" x14ac:dyDescent="0.3">
      <c r="A111" s="109" t="s">
        <v>10</v>
      </c>
      <c r="B111" s="112" t="s">
        <v>258</v>
      </c>
      <c r="C111" s="83">
        <v>450</v>
      </c>
      <c r="D111" s="83"/>
      <c r="E111" s="83">
        <v>450</v>
      </c>
      <c r="F111" s="83"/>
      <c r="G111" s="83"/>
      <c r="H111" s="83"/>
      <c r="I111" s="83"/>
      <c r="J111" s="83"/>
      <c r="K111" s="83"/>
      <c r="L111" s="83"/>
      <c r="M111" s="83"/>
      <c r="N111" s="83"/>
    </row>
    <row r="112" spans="1:14" ht="31.8" customHeight="1" x14ac:dyDescent="0.3">
      <c r="A112" s="109" t="s">
        <v>10</v>
      </c>
      <c r="B112" s="112" t="s">
        <v>259</v>
      </c>
      <c r="C112" s="83">
        <v>350</v>
      </c>
      <c r="D112" s="82"/>
      <c r="E112" s="83">
        <v>350</v>
      </c>
      <c r="F112" s="82"/>
      <c r="G112" s="82"/>
      <c r="H112" s="82"/>
      <c r="I112" s="82"/>
      <c r="J112" s="82"/>
      <c r="K112" s="82"/>
      <c r="L112" s="82"/>
      <c r="M112" s="82"/>
      <c r="N112" s="82"/>
    </row>
    <row r="113" spans="1:14" ht="41.4" x14ac:dyDescent="0.3">
      <c r="A113" s="109" t="s">
        <v>10</v>
      </c>
      <c r="B113" s="112" t="s">
        <v>260</v>
      </c>
      <c r="C113" s="83">
        <v>800</v>
      </c>
      <c r="D113" s="82"/>
      <c r="E113" s="83">
        <v>800</v>
      </c>
      <c r="F113" s="82"/>
      <c r="G113" s="82"/>
      <c r="H113" s="82"/>
      <c r="I113" s="82"/>
      <c r="J113" s="82"/>
      <c r="K113" s="82"/>
      <c r="L113" s="82"/>
      <c r="M113" s="82"/>
      <c r="N113" s="82"/>
    </row>
    <row r="114" spans="1:14" ht="27.6" x14ac:dyDescent="0.3">
      <c r="A114" s="109" t="s">
        <v>10</v>
      </c>
      <c r="B114" s="112" t="s">
        <v>261</v>
      </c>
      <c r="C114" s="83">
        <v>450</v>
      </c>
      <c r="D114" s="82"/>
      <c r="E114" s="83">
        <v>450</v>
      </c>
      <c r="F114" s="82"/>
      <c r="G114" s="82"/>
      <c r="H114" s="82"/>
      <c r="I114" s="82"/>
      <c r="J114" s="82"/>
      <c r="K114" s="82"/>
      <c r="L114" s="82"/>
      <c r="M114" s="82"/>
      <c r="N114" s="82"/>
    </row>
    <row r="115" spans="1:14" ht="27.6" x14ac:dyDescent="0.3">
      <c r="A115" s="109" t="s">
        <v>10</v>
      </c>
      <c r="B115" s="112" t="s">
        <v>262</v>
      </c>
      <c r="C115" s="83">
        <v>5000</v>
      </c>
      <c r="D115" s="83"/>
      <c r="E115" s="83">
        <v>5000</v>
      </c>
      <c r="F115" s="83"/>
      <c r="G115" s="83"/>
      <c r="H115" s="83"/>
      <c r="I115" s="83"/>
      <c r="J115" s="83"/>
      <c r="K115" s="83"/>
      <c r="L115" s="83"/>
      <c r="M115" s="83"/>
      <c r="N115" s="83"/>
    </row>
    <row r="116" spans="1:14" ht="27.6" x14ac:dyDescent="0.3">
      <c r="A116" s="109" t="s">
        <v>10</v>
      </c>
      <c r="B116" s="112" t="s">
        <v>263</v>
      </c>
      <c r="C116" s="83">
        <v>6500</v>
      </c>
      <c r="D116" s="82"/>
      <c r="E116" s="83">
        <v>6500</v>
      </c>
      <c r="F116" s="82"/>
      <c r="G116" s="82"/>
      <c r="H116" s="82"/>
      <c r="I116" s="82"/>
      <c r="J116" s="82"/>
      <c r="K116" s="82"/>
      <c r="L116" s="82"/>
      <c r="M116" s="82"/>
      <c r="N116" s="82"/>
    </row>
    <row r="117" spans="1:14" s="116" customFormat="1" ht="27.6" x14ac:dyDescent="0.3">
      <c r="A117" s="109" t="s">
        <v>264</v>
      </c>
      <c r="B117" s="112" t="s">
        <v>265</v>
      </c>
      <c r="C117" s="83">
        <f>SUM(C118:C119)</f>
        <v>400</v>
      </c>
      <c r="D117" s="83">
        <f t="shared" ref="D117:N117" si="17">SUM(D118:D119)</f>
        <v>0</v>
      </c>
      <c r="E117" s="83">
        <f>SUM(E118:E119)</f>
        <v>400</v>
      </c>
      <c r="F117" s="83">
        <f t="shared" si="17"/>
        <v>0</v>
      </c>
      <c r="G117" s="83">
        <f t="shared" si="17"/>
        <v>0</v>
      </c>
      <c r="H117" s="83">
        <f t="shared" si="17"/>
        <v>0</v>
      </c>
      <c r="I117" s="83">
        <f t="shared" si="17"/>
        <v>0</v>
      </c>
      <c r="J117" s="83">
        <f t="shared" si="17"/>
        <v>0</v>
      </c>
      <c r="K117" s="83">
        <f t="shared" si="17"/>
        <v>0</v>
      </c>
      <c r="L117" s="83">
        <f t="shared" si="17"/>
        <v>0</v>
      </c>
      <c r="M117" s="83">
        <f t="shared" si="17"/>
        <v>0</v>
      </c>
      <c r="N117" s="83">
        <f t="shared" si="17"/>
        <v>0</v>
      </c>
    </row>
    <row r="118" spans="1:14" ht="27.6" x14ac:dyDescent="0.3">
      <c r="A118" s="109" t="s">
        <v>10</v>
      </c>
      <c r="B118" s="112" t="s">
        <v>266</v>
      </c>
      <c r="C118" s="83">
        <v>200</v>
      </c>
      <c r="D118" s="83"/>
      <c r="E118" s="83">
        <v>200</v>
      </c>
      <c r="F118" s="83"/>
      <c r="G118" s="83"/>
      <c r="H118" s="83"/>
      <c r="I118" s="83"/>
      <c r="J118" s="83"/>
      <c r="K118" s="83"/>
      <c r="L118" s="83"/>
      <c r="M118" s="83"/>
      <c r="N118" s="83"/>
    </row>
    <row r="119" spans="1:14" ht="27.6" x14ac:dyDescent="0.3">
      <c r="A119" s="109" t="s">
        <v>10</v>
      </c>
      <c r="B119" s="112" t="s">
        <v>267</v>
      </c>
      <c r="C119" s="83">
        <v>200</v>
      </c>
      <c r="D119" s="83"/>
      <c r="E119" s="83">
        <v>200</v>
      </c>
      <c r="F119" s="83"/>
      <c r="G119" s="83"/>
      <c r="H119" s="83"/>
      <c r="I119" s="83"/>
      <c r="J119" s="83"/>
      <c r="K119" s="83"/>
      <c r="L119" s="83"/>
      <c r="M119" s="83"/>
      <c r="N119" s="83"/>
    </row>
    <row r="120" spans="1:14" s="116" customFormat="1" ht="27.6" x14ac:dyDescent="0.3">
      <c r="A120" s="109" t="s">
        <v>268</v>
      </c>
      <c r="B120" s="112" t="s">
        <v>269</v>
      </c>
      <c r="C120" s="83">
        <v>590</v>
      </c>
      <c r="D120" s="83"/>
      <c r="E120" s="83">
        <v>590</v>
      </c>
      <c r="F120" s="83"/>
      <c r="G120" s="83"/>
      <c r="H120" s="83"/>
      <c r="I120" s="83"/>
      <c r="J120" s="83"/>
      <c r="K120" s="83"/>
      <c r="L120" s="83"/>
      <c r="M120" s="83"/>
      <c r="N120" s="83"/>
    </row>
    <row r="121" spans="1:14" s="116" customFormat="1" ht="41.4" x14ac:dyDescent="0.3">
      <c r="A121" s="109" t="s">
        <v>270</v>
      </c>
      <c r="B121" s="112" t="s">
        <v>271</v>
      </c>
      <c r="C121" s="83">
        <v>1135</v>
      </c>
      <c r="D121" s="83"/>
      <c r="E121" s="83">
        <v>1135</v>
      </c>
      <c r="F121" s="83"/>
      <c r="G121" s="83"/>
      <c r="H121" s="83"/>
      <c r="I121" s="83"/>
      <c r="J121" s="83"/>
      <c r="K121" s="83"/>
      <c r="L121" s="83"/>
      <c r="M121" s="83"/>
      <c r="N121" s="83"/>
    </row>
    <row r="122" spans="1:14" s="116" customFormat="1" ht="27.6" x14ac:dyDescent="0.3">
      <c r="A122" s="109" t="s">
        <v>272</v>
      </c>
      <c r="B122" s="112" t="s">
        <v>273</v>
      </c>
      <c r="C122" s="83">
        <v>5175</v>
      </c>
      <c r="D122" s="83"/>
      <c r="E122" s="83">
        <v>5175</v>
      </c>
      <c r="F122" s="83"/>
      <c r="G122" s="83"/>
      <c r="H122" s="83"/>
      <c r="I122" s="83"/>
      <c r="J122" s="83"/>
      <c r="K122" s="83"/>
      <c r="L122" s="83"/>
      <c r="M122" s="83"/>
      <c r="N122" s="83"/>
    </row>
    <row r="123" spans="1:14" s="116" customFormat="1" x14ac:dyDescent="0.3">
      <c r="A123" s="109">
        <v>3</v>
      </c>
      <c r="B123" s="110" t="s">
        <v>274</v>
      </c>
      <c r="C123" s="83">
        <v>0</v>
      </c>
      <c r="D123" s="83"/>
      <c r="E123" s="83">
        <v>0</v>
      </c>
      <c r="F123" s="83"/>
      <c r="G123" s="83"/>
      <c r="H123" s="83"/>
      <c r="I123" s="83"/>
      <c r="J123" s="83"/>
      <c r="K123" s="83"/>
      <c r="L123" s="83"/>
      <c r="M123" s="83"/>
      <c r="N123" s="83"/>
    </row>
    <row r="124" spans="1:14" s="116" customFormat="1" ht="27.6" x14ac:dyDescent="0.3">
      <c r="A124" s="109">
        <v>4</v>
      </c>
      <c r="B124" s="112" t="s">
        <v>275</v>
      </c>
      <c r="C124" s="83">
        <f>SUM(C125:C126)</f>
        <v>4971</v>
      </c>
      <c r="D124" s="83">
        <f t="shared" ref="D124:N124" si="18">SUM(D125:D126)</f>
        <v>0</v>
      </c>
      <c r="E124" s="83">
        <f>SUM(E125:E126)</f>
        <v>4971</v>
      </c>
      <c r="F124" s="83">
        <f t="shared" si="18"/>
        <v>0</v>
      </c>
      <c r="G124" s="83">
        <f t="shared" si="18"/>
        <v>0</v>
      </c>
      <c r="H124" s="83">
        <f t="shared" si="18"/>
        <v>0</v>
      </c>
      <c r="I124" s="83">
        <f t="shared" si="18"/>
        <v>0</v>
      </c>
      <c r="J124" s="83">
        <f t="shared" si="18"/>
        <v>0</v>
      </c>
      <c r="K124" s="83">
        <f t="shared" si="18"/>
        <v>0</v>
      </c>
      <c r="L124" s="83">
        <f t="shared" si="18"/>
        <v>0</v>
      </c>
      <c r="M124" s="83">
        <f t="shared" si="18"/>
        <v>0</v>
      </c>
      <c r="N124" s="83">
        <f t="shared" si="18"/>
        <v>0</v>
      </c>
    </row>
    <row r="125" spans="1:14" s="116" customFormat="1" x14ac:dyDescent="0.3">
      <c r="A125" s="109" t="s">
        <v>10</v>
      </c>
      <c r="B125" s="110" t="s">
        <v>276</v>
      </c>
      <c r="C125" s="83">
        <v>4371</v>
      </c>
      <c r="D125" s="83"/>
      <c r="E125" s="83">
        <v>4371</v>
      </c>
      <c r="F125" s="83"/>
      <c r="G125" s="83"/>
      <c r="H125" s="83"/>
      <c r="I125" s="83"/>
      <c r="J125" s="83"/>
      <c r="K125" s="83"/>
      <c r="L125" s="83"/>
      <c r="M125" s="83"/>
      <c r="N125" s="83"/>
    </row>
    <row r="126" spans="1:14" s="116" customFormat="1" x14ac:dyDescent="0.3">
      <c r="A126" s="109" t="s">
        <v>10</v>
      </c>
      <c r="B126" s="112" t="s">
        <v>277</v>
      </c>
      <c r="C126" s="83">
        <v>600</v>
      </c>
      <c r="D126" s="83"/>
      <c r="E126" s="83">
        <v>600</v>
      </c>
      <c r="F126" s="83"/>
      <c r="G126" s="83"/>
      <c r="H126" s="83"/>
      <c r="I126" s="83"/>
      <c r="J126" s="83"/>
      <c r="K126" s="83"/>
      <c r="L126" s="83"/>
      <c r="M126" s="83"/>
      <c r="N126" s="83"/>
    </row>
    <row r="127" spans="1:14" s="116" customFormat="1" x14ac:dyDescent="0.3">
      <c r="A127" s="109">
        <v>5</v>
      </c>
      <c r="B127" s="110" t="s">
        <v>278</v>
      </c>
      <c r="C127" s="83">
        <f>SUM(C128,C134:C137,)</f>
        <v>13387</v>
      </c>
      <c r="D127" s="83">
        <f t="shared" ref="D127:N127" si="19">SUM(D128,D134:D137,)</f>
        <v>0</v>
      </c>
      <c r="E127" s="83">
        <f>SUM(E128,E134:E137,)</f>
        <v>13387</v>
      </c>
      <c r="F127" s="83">
        <f t="shared" si="19"/>
        <v>0</v>
      </c>
      <c r="G127" s="83">
        <f t="shared" si="19"/>
        <v>0</v>
      </c>
      <c r="H127" s="83">
        <f t="shared" si="19"/>
        <v>0</v>
      </c>
      <c r="I127" s="83">
        <f t="shared" si="19"/>
        <v>0</v>
      </c>
      <c r="J127" s="83">
        <f t="shared" si="19"/>
        <v>0</v>
      </c>
      <c r="K127" s="83">
        <f t="shared" si="19"/>
        <v>0</v>
      </c>
      <c r="L127" s="83">
        <f t="shared" si="19"/>
        <v>0</v>
      </c>
      <c r="M127" s="83">
        <f t="shared" si="19"/>
        <v>0</v>
      </c>
      <c r="N127" s="83">
        <f t="shared" si="19"/>
        <v>0</v>
      </c>
    </row>
    <row r="128" spans="1:14" s="116" customFormat="1" x14ac:dyDescent="0.3">
      <c r="A128" s="109" t="s">
        <v>279</v>
      </c>
      <c r="B128" s="110" t="s">
        <v>280</v>
      </c>
      <c r="C128" s="83">
        <f>SUM(C129:C133)</f>
        <v>9955</v>
      </c>
      <c r="D128" s="83">
        <f t="shared" ref="D128:N128" si="20">SUM(D129:D133)</f>
        <v>0</v>
      </c>
      <c r="E128" s="83">
        <f>SUM(E129:E133)</f>
        <v>9955</v>
      </c>
      <c r="F128" s="83">
        <f t="shared" si="20"/>
        <v>0</v>
      </c>
      <c r="G128" s="83">
        <f t="shared" si="20"/>
        <v>0</v>
      </c>
      <c r="H128" s="83">
        <f t="shared" si="20"/>
        <v>0</v>
      </c>
      <c r="I128" s="83">
        <f t="shared" si="20"/>
        <v>0</v>
      </c>
      <c r="J128" s="83">
        <f t="shared" si="20"/>
        <v>0</v>
      </c>
      <c r="K128" s="83">
        <f t="shared" si="20"/>
        <v>0</v>
      </c>
      <c r="L128" s="83">
        <f t="shared" si="20"/>
        <v>0</v>
      </c>
      <c r="M128" s="83">
        <f t="shared" si="20"/>
        <v>0</v>
      </c>
      <c r="N128" s="83">
        <f t="shared" si="20"/>
        <v>0</v>
      </c>
    </row>
    <row r="129" spans="1:14" x14ac:dyDescent="0.3">
      <c r="A129" s="109" t="s">
        <v>10</v>
      </c>
      <c r="B129" s="110" t="s">
        <v>281</v>
      </c>
      <c r="C129" s="83">
        <v>8655</v>
      </c>
      <c r="D129" s="83"/>
      <c r="E129" s="83">
        <v>8655</v>
      </c>
      <c r="F129" s="83"/>
      <c r="G129" s="83"/>
      <c r="H129" s="83"/>
      <c r="I129" s="83"/>
      <c r="J129" s="83"/>
      <c r="K129" s="83"/>
      <c r="L129" s="83"/>
      <c r="M129" s="83"/>
      <c r="N129" s="83"/>
    </row>
    <row r="130" spans="1:14" ht="27.6" x14ac:dyDescent="0.3">
      <c r="A130" s="109" t="s">
        <v>10</v>
      </c>
      <c r="B130" s="112" t="s">
        <v>282</v>
      </c>
      <c r="C130" s="83">
        <v>950</v>
      </c>
      <c r="D130" s="83"/>
      <c r="E130" s="83">
        <v>950</v>
      </c>
      <c r="F130" s="83"/>
      <c r="G130" s="83"/>
      <c r="H130" s="83"/>
      <c r="I130" s="83"/>
      <c r="J130" s="83"/>
      <c r="K130" s="83"/>
      <c r="L130" s="83"/>
      <c r="M130" s="83"/>
      <c r="N130" s="83"/>
    </row>
    <row r="131" spans="1:14" ht="17.399999999999999" customHeight="1" x14ac:dyDescent="0.3">
      <c r="A131" s="109" t="s">
        <v>10</v>
      </c>
      <c r="B131" s="112" t="s">
        <v>283</v>
      </c>
      <c r="C131" s="83">
        <v>20</v>
      </c>
      <c r="D131" s="82"/>
      <c r="E131" s="83">
        <v>20</v>
      </c>
      <c r="F131" s="82"/>
      <c r="G131" s="82"/>
      <c r="H131" s="82"/>
      <c r="I131" s="82"/>
      <c r="J131" s="82"/>
      <c r="K131" s="82"/>
      <c r="L131" s="82"/>
      <c r="M131" s="82"/>
      <c r="N131" s="82"/>
    </row>
    <row r="132" spans="1:14" ht="16.8" customHeight="1" x14ac:dyDescent="0.3">
      <c r="A132" s="109" t="s">
        <v>10</v>
      </c>
      <c r="B132" s="112" t="s">
        <v>284</v>
      </c>
      <c r="C132" s="83">
        <v>50</v>
      </c>
      <c r="D132" s="82"/>
      <c r="E132" s="83">
        <v>50</v>
      </c>
      <c r="F132" s="82"/>
      <c r="G132" s="82"/>
      <c r="H132" s="82"/>
      <c r="I132" s="82"/>
      <c r="J132" s="82"/>
      <c r="K132" s="82"/>
      <c r="L132" s="82"/>
      <c r="M132" s="82"/>
      <c r="N132" s="82"/>
    </row>
    <row r="133" spans="1:14" ht="58.8" customHeight="1" x14ac:dyDescent="0.3">
      <c r="A133" s="109" t="s">
        <v>10</v>
      </c>
      <c r="B133" s="112" t="s">
        <v>285</v>
      </c>
      <c r="C133" s="83">
        <v>280</v>
      </c>
      <c r="D133" s="83"/>
      <c r="E133" s="83">
        <v>280</v>
      </c>
      <c r="F133" s="83"/>
      <c r="G133" s="83"/>
      <c r="H133" s="83"/>
      <c r="I133" s="83"/>
      <c r="J133" s="83"/>
      <c r="K133" s="83"/>
      <c r="L133" s="83"/>
      <c r="M133" s="83"/>
      <c r="N133" s="83"/>
    </row>
    <row r="134" spans="1:14" s="116" customFormat="1" ht="28.2" customHeight="1" x14ac:dyDescent="0.3">
      <c r="A134" s="109" t="s">
        <v>286</v>
      </c>
      <c r="B134" s="112" t="s">
        <v>287</v>
      </c>
      <c r="C134" s="83">
        <v>2000</v>
      </c>
      <c r="D134" s="83"/>
      <c r="E134" s="83">
        <v>2000</v>
      </c>
      <c r="F134" s="83"/>
      <c r="G134" s="83"/>
      <c r="H134" s="83"/>
      <c r="I134" s="83"/>
      <c r="J134" s="83"/>
      <c r="K134" s="83"/>
      <c r="L134" s="83"/>
      <c r="M134" s="83"/>
      <c r="N134" s="83"/>
    </row>
    <row r="135" spans="1:14" s="116" customFormat="1" ht="46.2" customHeight="1" x14ac:dyDescent="0.3">
      <c r="A135" s="109" t="s">
        <v>288</v>
      </c>
      <c r="B135" s="112" t="s">
        <v>637</v>
      </c>
      <c r="C135" s="83">
        <v>75</v>
      </c>
      <c r="D135" s="83"/>
      <c r="E135" s="83">
        <v>75</v>
      </c>
      <c r="F135" s="83"/>
      <c r="G135" s="83"/>
      <c r="H135" s="83"/>
      <c r="I135" s="83"/>
      <c r="J135" s="83"/>
      <c r="K135" s="83"/>
      <c r="L135" s="83"/>
      <c r="M135" s="83"/>
      <c r="N135" s="83"/>
    </row>
    <row r="136" spans="1:14" s="116" customFormat="1" ht="16.2" customHeight="1" x14ac:dyDescent="0.3">
      <c r="A136" s="109" t="s">
        <v>290</v>
      </c>
      <c r="B136" s="112" t="s">
        <v>291</v>
      </c>
      <c r="C136" s="83">
        <v>197</v>
      </c>
      <c r="D136" s="83"/>
      <c r="E136" s="83">
        <v>197</v>
      </c>
      <c r="F136" s="83"/>
      <c r="G136" s="83"/>
      <c r="H136" s="83"/>
      <c r="I136" s="83"/>
      <c r="J136" s="83"/>
      <c r="K136" s="83"/>
      <c r="L136" s="83"/>
      <c r="M136" s="83"/>
      <c r="N136" s="83"/>
    </row>
    <row r="137" spans="1:14" s="116" customFormat="1" x14ac:dyDescent="0.3">
      <c r="A137" s="109" t="s">
        <v>292</v>
      </c>
      <c r="B137" s="112" t="s">
        <v>293</v>
      </c>
      <c r="C137" s="83">
        <f>SUM(C138:C139)</f>
        <v>1160</v>
      </c>
      <c r="D137" s="83">
        <f t="shared" ref="D137:N137" si="21">SUM(D138:D139)</f>
        <v>0</v>
      </c>
      <c r="E137" s="83">
        <f>SUM(E138:E139)</f>
        <v>1160</v>
      </c>
      <c r="F137" s="83">
        <f t="shared" si="21"/>
        <v>0</v>
      </c>
      <c r="G137" s="83">
        <f t="shared" si="21"/>
        <v>0</v>
      </c>
      <c r="H137" s="83">
        <f t="shared" si="21"/>
        <v>0</v>
      </c>
      <c r="I137" s="83">
        <f t="shared" si="21"/>
        <v>0</v>
      </c>
      <c r="J137" s="83">
        <f t="shared" si="21"/>
        <v>0</v>
      </c>
      <c r="K137" s="83">
        <f t="shared" si="21"/>
        <v>0</v>
      </c>
      <c r="L137" s="83">
        <f t="shared" si="21"/>
        <v>0</v>
      </c>
      <c r="M137" s="83">
        <f t="shared" si="21"/>
        <v>0</v>
      </c>
      <c r="N137" s="83">
        <f t="shared" si="21"/>
        <v>0</v>
      </c>
    </row>
    <row r="138" spans="1:14" ht="29.4" customHeight="1" x14ac:dyDescent="0.3">
      <c r="A138" s="109" t="s">
        <v>10</v>
      </c>
      <c r="B138" s="112" t="s">
        <v>294</v>
      </c>
      <c r="C138" s="83">
        <v>660</v>
      </c>
      <c r="D138" s="83"/>
      <c r="E138" s="83">
        <v>660</v>
      </c>
      <c r="F138" s="83"/>
      <c r="G138" s="83"/>
      <c r="H138" s="83"/>
      <c r="I138" s="83"/>
      <c r="J138" s="83"/>
      <c r="K138" s="83"/>
      <c r="L138" s="83"/>
      <c r="M138" s="83"/>
      <c r="N138" s="83"/>
    </row>
    <row r="139" spans="1:14" ht="19.2" customHeight="1" x14ac:dyDescent="0.3">
      <c r="A139" s="109" t="s">
        <v>10</v>
      </c>
      <c r="B139" s="112" t="s">
        <v>295</v>
      </c>
      <c r="C139" s="83">
        <v>500</v>
      </c>
      <c r="D139" s="83"/>
      <c r="E139" s="83">
        <v>500</v>
      </c>
      <c r="F139" s="83"/>
      <c r="G139" s="83"/>
      <c r="H139" s="83"/>
      <c r="I139" s="83"/>
      <c r="J139" s="83"/>
      <c r="K139" s="83"/>
      <c r="L139" s="83"/>
      <c r="M139" s="83"/>
      <c r="N139" s="83"/>
    </row>
    <row r="140" spans="1:14" s="116" customFormat="1" ht="19.2" customHeight="1" x14ac:dyDescent="0.3">
      <c r="A140" s="109">
        <v>6</v>
      </c>
      <c r="B140" s="112" t="s">
        <v>296</v>
      </c>
      <c r="C140" s="83">
        <f>SUM(C141,C142,C156,C168:C170)</f>
        <v>33691.5</v>
      </c>
      <c r="D140" s="83">
        <f t="shared" ref="D140:N140" si="22">SUM(D141,D142,D156,D168:D170)</f>
        <v>0</v>
      </c>
      <c r="E140" s="83">
        <f>SUM(E141,E142,E156,E168:E170)</f>
        <v>33691.5</v>
      </c>
      <c r="F140" s="83">
        <f t="shared" si="22"/>
        <v>0</v>
      </c>
      <c r="G140" s="83">
        <f t="shared" si="22"/>
        <v>0</v>
      </c>
      <c r="H140" s="83">
        <f t="shared" si="22"/>
        <v>0</v>
      </c>
      <c r="I140" s="83">
        <f t="shared" si="22"/>
        <v>0</v>
      </c>
      <c r="J140" s="83">
        <f t="shared" si="22"/>
        <v>0</v>
      </c>
      <c r="K140" s="83">
        <f t="shared" si="22"/>
        <v>0</v>
      </c>
      <c r="L140" s="83">
        <f t="shared" si="22"/>
        <v>0</v>
      </c>
      <c r="M140" s="83">
        <f t="shared" si="22"/>
        <v>0</v>
      </c>
      <c r="N140" s="83">
        <f t="shared" si="22"/>
        <v>0</v>
      </c>
    </row>
    <row r="141" spans="1:14" s="116" customFormat="1" x14ac:dyDescent="0.3">
      <c r="A141" s="109" t="s">
        <v>297</v>
      </c>
      <c r="B141" s="110" t="s">
        <v>298</v>
      </c>
      <c r="C141" s="83">
        <v>9845.5</v>
      </c>
      <c r="D141" s="83"/>
      <c r="E141" s="83">
        <v>9845.5</v>
      </c>
      <c r="F141" s="83"/>
      <c r="G141" s="83"/>
      <c r="H141" s="83"/>
      <c r="I141" s="83"/>
      <c r="J141" s="83"/>
      <c r="K141" s="83"/>
      <c r="L141" s="83"/>
      <c r="M141" s="83"/>
      <c r="N141" s="83"/>
    </row>
    <row r="142" spans="1:14" s="116" customFormat="1" x14ac:dyDescent="0.3">
      <c r="A142" s="109" t="s">
        <v>299</v>
      </c>
      <c r="B142" s="112" t="s">
        <v>300</v>
      </c>
      <c r="C142" s="83">
        <f>SUM(C143:C155)</f>
        <v>17472</v>
      </c>
      <c r="D142" s="83">
        <f t="shared" ref="D142:N142" si="23">SUM(D143:D155)</f>
        <v>0</v>
      </c>
      <c r="E142" s="83">
        <f>SUM(E143:E155)</f>
        <v>17472</v>
      </c>
      <c r="F142" s="83">
        <f t="shared" si="23"/>
        <v>0</v>
      </c>
      <c r="G142" s="83">
        <f t="shared" si="23"/>
        <v>0</v>
      </c>
      <c r="H142" s="83">
        <f t="shared" si="23"/>
        <v>0</v>
      </c>
      <c r="I142" s="83">
        <f t="shared" si="23"/>
        <v>0</v>
      </c>
      <c r="J142" s="83">
        <f t="shared" si="23"/>
        <v>0</v>
      </c>
      <c r="K142" s="83">
        <f t="shared" si="23"/>
        <v>0</v>
      </c>
      <c r="L142" s="83">
        <f t="shared" si="23"/>
        <v>0</v>
      </c>
      <c r="M142" s="83">
        <f t="shared" si="23"/>
        <v>0</v>
      </c>
      <c r="N142" s="83">
        <f t="shared" si="23"/>
        <v>0</v>
      </c>
    </row>
    <row r="143" spans="1:14" x14ac:dyDescent="0.3">
      <c r="A143" s="109" t="s">
        <v>10</v>
      </c>
      <c r="B143" s="110" t="s">
        <v>638</v>
      </c>
      <c r="C143" s="83">
        <v>6588</v>
      </c>
      <c r="D143" s="83"/>
      <c r="E143" s="83">
        <v>6588</v>
      </c>
      <c r="F143" s="83"/>
      <c r="G143" s="83"/>
      <c r="H143" s="83"/>
      <c r="I143" s="83"/>
      <c r="J143" s="83"/>
      <c r="K143" s="83"/>
      <c r="L143" s="83"/>
      <c r="M143" s="83"/>
      <c r="N143" s="83"/>
    </row>
    <row r="144" spans="1:14" x14ac:dyDescent="0.3">
      <c r="A144" s="109" t="s">
        <v>10</v>
      </c>
      <c r="B144" s="110" t="s">
        <v>302</v>
      </c>
      <c r="C144" s="83">
        <v>1548</v>
      </c>
      <c r="D144" s="83"/>
      <c r="E144" s="83">
        <v>1548</v>
      </c>
      <c r="F144" s="83"/>
      <c r="G144" s="83"/>
      <c r="H144" s="83"/>
      <c r="I144" s="83"/>
      <c r="J144" s="83"/>
      <c r="K144" s="83"/>
      <c r="L144" s="83"/>
      <c r="M144" s="83"/>
      <c r="N144" s="83"/>
    </row>
    <row r="145" spans="1:14" x14ac:dyDescent="0.3">
      <c r="A145" s="109" t="s">
        <v>10</v>
      </c>
      <c r="B145" s="110" t="s">
        <v>303</v>
      </c>
      <c r="C145" s="83">
        <v>979</v>
      </c>
      <c r="D145" s="83"/>
      <c r="E145" s="83">
        <v>979</v>
      </c>
      <c r="F145" s="83"/>
      <c r="G145" s="83"/>
      <c r="H145" s="83"/>
      <c r="I145" s="83"/>
      <c r="J145" s="83"/>
      <c r="K145" s="83"/>
      <c r="L145" s="83"/>
      <c r="M145" s="83"/>
      <c r="N145" s="83"/>
    </row>
    <row r="146" spans="1:14" x14ac:dyDescent="0.3">
      <c r="A146" s="109" t="s">
        <v>10</v>
      </c>
      <c r="B146" s="110" t="s">
        <v>304</v>
      </c>
      <c r="C146" s="83">
        <v>744</v>
      </c>
      <c r="D146" s="83"/>
      <c r="E146" s="83">
        <v>744</v>
      </c>
      <c r="F146" s="83"/>
      <c r="G146" s="83"/>
      <c r="H146" s="83"/>
      <c r="I146" s="83"/>
      <c r="J146" s="83"/>
      <c r="K146" s="83"/>
      <c r="L146" s="83"/>
      <c r="M146" s="83"/>
      <c r="N146" s="83"/>
    </row>
    <row r="147" spans="1:14" x14ac:dyDescent="0.3">
      <c r="A147" s="109" t="s">
        <v>10</v>
      </c>
      <c r="B147" s="110" t="s">
        <v>305</v>
      </c>
      <c r="C147" s="83">
        <v>718</v>
      </c>
      <c r="D147" s="83"/>
      <c r="E147" s="83">
        <v>718</v>
      </c>
      <c r="F147" s="83"/>
      <c r="G147" s="83"/>
      <c r="H147" s="83"/>
      <c r="I147" s="83"/>
      <c r="J147" s="83"/>
      <c r="K147" s="83"/>
      <c r="L147" s="83"/>
      <c r="M147" s="83"/>
      <c r="N147" s="83"/>
    </row>
    <row r="148" spans="1:14" x14ac:dyDescent="0.3">
      <c r="A148" s="109" t="s">
        <v>10</v>
      </c>
      <c r="B148" s="110" t="s">
        <v>306</v>
      </c>
      <c r="C148" s="83">
        <v>833</v>
      </c>
      <c r="D148" s="83"/>
      <c r="E148" s="83">
        <v>833</v>
      </c>
      <c r="F148" s="83"/>
      <c r="G148" s="83"/>
      <c r="H148" s="83"/>
      <c r="I148" s="83"/>
      <c r="J148" s="83"/>
      <c r="K148" s="83"/>
      <c r="L148" s="83"/>
      <c r="M148" s="83"/>
      <c r="N148" s="83"/>
    </row>
    <row r="149" spans="1:14" x14ac:dyDescent="0.3">
      <c r="A149" s="109" t="s">
        <v>10</v>
      </c>
      <c r="B149" s="110" t="s">
        <v>307</v>
      </c>
      <c r="C149" s="83">
        <v>1745</v>
      </c>
      <c r="D149" s="83"/>
      <c r="E149" s="83">
        <v>1745</v>
      </c>
      <c r="F149" s="83"/>
      <c r="G149" s="83"/>
      <c r="H149" s="83"/>
      <c r="I149" s="83"/>
      <c r="J149" s="83"/>
      <c r="K149" s="83"/>
      <c r="L149" s="83"/>
      <c r="M149" s="83"/>
      <c r="N149" s="83"/>
    </row>
    <row r="150" spans="1:14" x14ac:dyDescent="0.3">
      <c r="A150" s="109" t="s">
        <v>10</v>
      </c>
      <c r="B150" s="110" t="s">
        <v>308</v>
      </c>
      <c r="C150" s="83">
        <v>1093</v>
      </c>
      <c r="D150" s="83"/>
      <c r="E150" s="83">
        <v>1093</v>
      </c>
      <c r="F150" s="83"/>
      <c r="G150" s="83"/>
      <c r="H150" s="83"/>
      <c r="I150" s="83"/>
      <c r="J150" s="83"/>
      <c r="K150" s="83"/>
      <c r="L150" s="83"/>
      <c r="M150" s="83"/>
      <c r="N150" s="83"/>
    </row>
    <row r="151" spans="1:14" x14ac:dyDescent="0.3">
      <c r="A151" s="109" t="s">
        <v>10</v>
      </c>
      <c r="B151" s="110" t="s">
        <v>309</v>
      </c>
      <c r="C151" s="83">
        <v>518</v>
      </c>
      <c r="D151" s="83"/>
      <c r="E151" s="83">
        <v>518</v>
      </c>
      <c r="F151" s="83"/>
      <c r="G151" s="83"/>
      <c r="H151" s="83"/>
      <c r="I151" s="83"/>
      <c r="J151" s="83"/>
      <c r="K151" s="83"/>
      <c r="L151" s="83"/>
      <c r="M151" s="83"/>
      <c r="N151" s="83"/>
    </row>
    <row r="152" spans="1:14" x14ac:dyDescent="0.3">
      <c r="A152" s="109" t="s">
        <v>10</v>
      </c>
      <c r="B152" s="110" t="s">
        <v>310</v>
      </c>
      <c r="C152" s="83">
        <v>616</v>
      </c>
      <c r="D152" s="83"/>
      <c r="E152" s="83">
        <v>616</v>
      </c>
      <c r="F152" s="83"/>
      <c r="G152" s="83"/>
      <c r="H152" s="83"/>
      <c r="I152" s="83"/>
      <c r="J152" s="83"/>
      <c r="K152" s="83"/>
      <c r="L152" s="83"/>
      <c r="M152" s="83"/>
      <c r="N152" s="83"/>
    </row>
    <row r="153" spans="1:14" x14ac:dyDescent="0.3">
      <c r="A153" s="109" t="s">
        <v>10</v>
      </c>
      <c r="B153" s="110" t="s">
        <v>280</v>
      </c>
      <c r="C153" s="83">
        <v>768</v>
      </c>
      <c r="D153" s="83"/>
      <c r="E153" s="83">
        <v>768</v>
      </c>
      <c r="F153" s="83"/>
      <c r="G153" s="83"/>
      <c r="H153" s="83"/>
      <c r="I153" s="83"/>
      <c r="J153" s="83"/>
      <c r="K153" s="83"/>
      <c r="L153" s="83"/>
      <c r="M153" s="83"/>
      <c r="N153" s="83"/>
    </row>
    <row r="154" spans="1:14" x14ac:dyDescent="0.3">
      <c r="A154" s="109" t="s">
        <v>10</v>
      </c>
      <c r="B154" s="110" t="s">
        <v>311</v>
      </c>
      <c r="C154" s="83">
        <v>398</v>
      </c>
      <c r="D154" s="83"/>
      <c r="E154" s="83">
        <v>398</v>
      </c>
      <c r="F154" s="83"/>
      <c r="G154" s="83"/>
      <c r="H154" s="83"/>
      <c r="I154" s="83"/>
      <c r="J154" s="83"/>
      <c r="K154" s="83"/>
      <c r="L154" s="83"/>
      <c r="M154" s="83"/>
      <c r="N154" s="83"/>
    </row>
    <row r="155" spans="1:14" x14ac:dyDescent="0.3">
      <c r="A155" s="109" t="s">
        <v>10</v>
      </c>
      <c r="B155" s="110" t="s">
        <v>200</v>
      </c>
      <c r="C155" s="83">
        <v>924</v>
      </c>
      <c r="D155" s="83"/>
      <c r="E155" s="83">
        <v>924</v>
      </c>
      <c r="F155" s="83"/>
      <c r="G155" s="83"/>
      <c r="H155" s="83"/>
      <c r="I155" s="83"/>
      <c r="J155" s="83"/>
      <c r="K155" s="83"/>
      <c r="L155" s="83"/>
      <c r="M155" s="83"/>
      <c r="N155" s="83"/>
    </row>
    <row r="156" spans="1:14" s="116" customFormat="1" x14ac:dyDescent="0.3">
      <c r="A156" s="109" t="s">
        <v>312</v>
      </c>
      <c r="B156" s="110" t="s">
        <v>313</v>
      </c>
      <c r="C156" s="83">
        <f>SUM(C157:C167)</f>
        <v>4813</v>
      </c>
      <c r="D156" s="83">
        <f t="shared" ref="D156:N156" si="24">SUM(D157:D167)</f>
        <v>0</v>
      </c>
      <c r="E156" s="83">
        <f>SUM(E157:E167)</f>
        <v>4813</v>
      </c>
      <c r="F156" s="83">
        <f t="shared" si="24"/>
        <v>0</v>
      </c>
      <c r="G156" s="83">
        <f t="shared" si="24"/>
        <v>0</v>
      </c>
      <c r="H156" s="83">
        <f t="shared" si="24"/>
        <v>0</v>
      </c>
      <c r="I156" s="83">
        <f t="shared" si="24"/>
        <v>0</v>
      </c>
      <c r="J156" s="83">
        <f t="shared" si="24"/>
        <v>0</v>
      </c>
      <c r="K156" s="83">
        <f t="shared" si="24"/>
        <v>0</v>
      </c>
      <c r="L156" s="83">
        <f t="shared" si="24"/>
        <v>0</v>
      </c>
      <c r="M156" s="83">
        <f t="shared" si="24"/>
        <v>0</v>
      </c>
      <c r="N156" s="83">
        <f t="shared" si="24"/>
        <v>0</v>
      </c>
    </row>
    <row r="157" spans="1:14" x14ac:dyDescent="0.3">
      <c r="A157" s="109" t="s">
        <v>10</v>
      </c>
      <c r="B157" s="110" t="s">
        <v>314</v>
      </c>
      <c r="C157" s="83">
        <v>1137</v>
      </c>
      <c r="D157" s="83"/>
      <c r="E157" s="83">
        <v>1137</v>
      </c>
      <c r="F157" s="83"/>
      <c r="G157" s="83"/>
      <c r="H157" s="83"/>
      <c r="I157" s="83"/>
      <c r="J157" s="83"/>
      <c r="K157" s="83"/>
      <c r="L157" s="83"/>
      <c r="M157" s="83"/>
      <c r="N157" s="83"/>
    </row>
    <row r="158" spans="1:14" x14ac:dyDescent="0.3">
      <c r="A158" s="109" t="s">
        <v>10</v>
      </c>
      <c r="B158" s="110" t="s">
        <v>315</v>
      </c>
      <c r="C158" s="83">
        <v>656</v>
      </c>
      <c r="D158" s="83"/>
      <c r="E158" s="83">
        <v>656</v>
      </c>
      <c r="F158" s="83"/>
      <c r="G158" s="83"/>
      <c r="H158" s="83"/>
      <c r="I158" s="83"/>
      <c r="J158" s="83"/>
      <c r="K158" s="83"/>
      <c r="L158" s="83"/>
      <c r="M158" s="83"/>
      <c r="N158" s="83"/>
    </row>
    <row r="159" spans="1:14" x14ac:dyDescent="0.3">
      <c r="A159" s="109" t="s">
        <v>10</v>
      </c>
      <c r="B159" s="110" t="s">
        <v>316</v>
      </c>
      <c r="C159" s="83">
        <v>784</v>
      </c>
      <c r="D159" s="83"/>
      <c r="E159" s="83">
        <v>784</v>
      </c>
      <c r="F159" s="83"/>
      <c r="G159" s="83"/>
      <c r="H159" s="83"/>
      <c r="I159" s="83"/>
      <c r="J159" s="83"/>
      <c r="K159" s="83"/>
      <c r="L159" s="83"/>
      <c r="M159" s="83"/>
      <c r="N159" s="83"/>
    </row>
    <row r="160" spans="1:14" x14ac:dyDescent="0.3">
      <c r="A160" s="109" t="s">
        <v>10</v>
      </c>
      <c r="B160" s="110" t="s">
        <v>317</v>
      </c>
      <c r="C160" s="83">
        <v>740</v>
      </c>
      <c r="D160" s="83"/>
      <c r="E160" s="83">
        <v>740</v>
      </c>
      <c r="F160" s="83"/>
      <c r="G160" s="83"/>
      <c r="H160" s="83"/>
      <c r="I160" s="83"/>
      <c r="J160" s="83"/>
      <c r="K160" s="83"/>
      <c r="L160" s="83"/>
      <c r="M160" s="83"/>
      <c r="N160" s="83"/>
    </row>
    <row r="161" spans="1:14" x14ac:dyDescent="0.3">
      <c r="A161" s="109" t="s">
        <v>10</v>
      </c>
      <c r="B161" s="110" t="s">
        <v>318</v>
      </c>
      <c r="C161" s="83">
        <v>488</v>
      </c>
      <c r="D161" s="83"/>
      <c r="E161" s="83">
        <v>488</v>
      </c>
      <c r="F161" s="83"/>
      <c r="G161" s="83"/>
      <c r="H161" s="83"/>
      <c r="I161" s="83"/>
      <c r="J161" s="83"/>
      <c r="K161" s="83"/>
      <c r="L161" s="83"/>
      <c r="M161" s="83"/>
      <c r="N161" s="83"/>
    </row>
    <row r="162" spans="1:14" x14ac:dyDescent="0.3">
      <c r="A162" s="109" t="s">
        <v>10</v>
      </c>
      <c r="B162" s="110" t="s">
        <v>319</v>
      </c>
      <c r="C162" s="83">
        <v>110</v>
      </c>
      <c r="D162" s="83"/>
      <c r="E162" s="83">
        <v>110</v>
      </c>
      <c r="F162" s="83"/>
      <c r="G162" s="83"/>
      <c r="H162" s="83"/>
      <c r="I162" s="83"/>
      <c r="J162" s="83"/>
      <c r="K162" s="83"/>
      <c r="L162" s="83"/>
      <c r="M162" s="83"/>
      <c r="N162" s="83"/>
    </row>
    <row r="163" spans="1:14" x14ac:dyDescent="0.3">
      <c r="A163" s="109" t="s">
        <v>10</v>
      </c>
      <c r="B163" s="110" t="s">
        <v>320</v>
      </c>
      <c r="C163" s="83">
        <v>185</v>
      </c>
      <c r="D163" s="83"/>
      <c r="E163" s="83">
        <v>185</v>
      </c>
      <c r="F163" s="83"/>
      <c r="G163" s="83"/>
      <c r="H163" s="83"/>
      <c r="I163" s="83"/>
      <c r="J163" s="83"/>
      <c r="K163" s="83"/>
      <c r="L163" s="83"/>
      <c r="M163" s="83"/>
      <c r="N163" s="83"/>
    </row>
    <row r="164" spans="1:14" x14ac:dyDescent="0.3">
      <c r="A164" s="109" t="s">
        <v>10</v>
      </c>
      <c r="B164" s="110" t="s">
        <v>321</v>
      </c>
      <c r="C164" s="83">
        <v>165</v>
      </c>
      <c r="D164" s="83"/>
      <c r="E164" s="83">
        <v>165</v>
      </c>
      <c r="F164" s="83"/>
      <c r="G164" s="83"/>
      <c r="H164" s="83"/>
      <c r="I164" s="83"/>
      <c r="J164" s="83"/>
      <c r="K164" s="83"/>
      <c r="L164" s="83"/>
      <c r="M164" s="83"/>
      <c r="N164" s="83"/>
    </row>
    <row r="165" spans="1:14" x14ac:dyDescent="0.3">
      <c r="A165" s="109" t="s">
        <v>10</v>
      </c>
      <c r="B165" s="110" t="s">
        <v>322</v>
      </c>
      <c r="C165" s="83">
        <v>130</v>
      </c>
      <c r="D165" s="83"/>
      <c r="E165" s="83">
        <v>130</v>
      </c>
      <c r="F165" s="83"/>
      <c r="G165" s="83"/>
      <c r="H165" s="83"/>
      <c r="I165" s="83"/>
      <c r="J165" s="83"/>
      <c r="K165" s="83"/>
      <c r="L165" s="83"/>
      <c r="M165" s="83"/>
      <c r="N165" s="83"/>
    </row>
    <row r="166" spans="1:14" x14ac:dyDescent="0.3">
      <c r="A166" s="109" t="s">
        <v>10</v>
      </c>
      <c r="B166" s="112" t="s">
        <v>323</v>
      </c>
      <c r="C166" s="83">
        <v>155</v>
      </c>
      <c r="D166" s="83"/>
      <c r="E166" s="83">
        <v>155</v>
      </c>
      <c r="F166" s="83"/>
      <c r="G166" s="83"/>
      <c r="H166" s="83"/>
      <c r="I166" s="83"/>
      <c r="J166" s="83"/>
      <c r="K166" s="83"/>
      <c r="L166" s="83"/>
      <c r="M166" s="83"/>
      <c r="N166" s="83"/>
    </row>
    <row r="167" spans="1:14" x14ac:dyDescent="0.3">
      <c r="A167" s="109" t="s">
        <v>10</v>
      </c>
      <c r="B167" s="110" t="s">
        <v>324</v>
      </c>
      <c r="C167" s="83">
        <v>263</v>
      </c>
      <c r="D167" s="83"/>
      <c r="E167" s="83">
        <v>263</v>
      </c>
      <c r="F167" s="83"/>
      <c r="G167" s="83"/>
      <c r="H167" s="83"/>
      <c r="I167" s="83"/>
      <c r="J167" s="83"/>
      <c r="K167" s="83"/>
      <c r="L167" s="83"/>
      <c r="M167" s="83"/>
      <c r="N167" s="83"/>
    </row>
    <row r="168" spans="1:14" s="116" customFormat="1" ht="28.8" customHeight="1" x14ac:dyDescent="0.3">
      <c r="A168" s="109" t="s">
        <v>325</v>
      </c>
      <c r="B168" s="112" t="s">
        <v>326</v>
      </c>
      <c r="C168" s="83">
        <v>511</v>
      </c>
      <c r="D168" s="83"/>
      <c r="E168" s="83">
        <v>511</v>
      </c>
      <c r="F168" s="83"/>
      <c r="G168" s="83"/>
      <c r="H168" s="83"/>
      <c r="I168" s="83"/>
      <c r="J168" s="83"/>
      <c r="K168" s="83"/>
      <c r="L168" s="83"/>
      <c r="M168" s="83"/>
      <c r="N168" s="83"/>
    </row>
    <row r="169" spans="1:14" s="116" customFormat="1" ht="17.399999999999999" customHeight="1" x14ac:dyDescent="0.3">
      <c r="A169" s="109" t="s">
        <v>327</v>
      </c>
      <c r="B169" s="112" t="s">
        <v>328</v>
      </c>
      <c r="C169" s="83">
        <v>800</v>
      </c>
      <c r="D169" s="83"/>
      <c r="E169" s="83">
        <v>800</v>
      </c>
      <c r="F169" s="83"/>
      <c r="G169" s="83"/>
      <c r="H169" s="83"/>
      <c r="I169" s="83"/>
      <c r="J169" s="83"/>
      <c r="K169" s="83"/>
      <c r="L169" s="83"/>
      <c r="M169" s="83"/>
      <c r="N169" s="83"/>
    </row>
    <row r="170" spans="1:14" s="116" customFormat="1" ht="41.4" x14ac:dyDescent="0.3">
      <c r="A170" s="109" t="s">
        <v>329</v>
      </c>
      <c r="B170" s="112" t="s">
        <v>330</v>
      </c>
      <c r="C170" s="83">
        <v>250</v>
      </c>
      <c r="D170" s="83"/>
      <c r="E170" s="83">
        <v>250</v>
      </c>
      <c r="F170" s="83"/>
      <c r="G170" s="83"/>
      <c r="H170" s="83"/>
      <c r="I170" s="83"/>
      <c r="J170" s="83"/>
      <c r="K170" s="83"/>
      <c r="L170" s="83"/>
      <c r="M170" s="83"/>
      <c r="N170" s="83"/>
    </row>
    <row r="171" spans="1:14" s="116" customFormat="1" x14ac:dyDescent="0.3">
      <c r="A171" s="109">
        <v>7</v>
      </c>
      <c r="B171" s="110" t="s">
        <v>331</v>
      </c>
      <c r="C171" s="83">
        <f>SUM(C172:C174)</f>
        <v>5500</v>
      </c>
      <c r="D171" s="83">
        <f t="shared" ref="D171:N171" si="25">SUM(D172:D174)</f>
        <v>0</v>
      </c>
      <c r="E171" s="83">
        <f>SUM(E172:E174)</f>
        <v>5500</v>
      </c>
      <c r="F171" s="83">
        <f t="shared" si="25"/>
        <v>0</v>
      </c>
      <c r="G171" s="83">
        <f t="shared" si="25"/>
        <v>0</v>
      </c>
      <c r="H171" s="83">
        <f t="shared" si="25"/>
        <v>0</v>
      </c>
      <c r="I171" s="83">
        <f t="shared" si="25"/>
        <v>0</v>
      </c>
      <c r="J171" s="83">
        <f t="shared" si="25"/>
        <v>0</v>
      </c>
      <c r="K171" s="83">
        <f t="shared" si="25"/>
        <v>0</v>
      </c>
      <c r="L171" s="83">
        <f t="shared" si="25"/>
        <v>0</v>
      </c>
      <c r="M171" s="83">
        <f t="shared" si="25"/>
        <v>0</v>
      </c>
      <c r="N171" s="83">
        <f t="shared" si="25"/>
        <v>0</v>
      </c>
    </row>
    <row r="172" spans="1:14" ht="19.2" customHeight="1" x14ac:dyDescent="0.3">
      <c r="A172" s="109" t="s">
        <v>10</v>
      </c>
      <c r="B172" s="112" t="s">
        <v>332</v>
      </c>
      <c r="C172" s="83">
        <v>1200</v>
      </c>
      <c r="D172" s="83"/>
      <c r="E172" s="83">
        <v>1200</v>
      </c>
      <c r="F172" s="83"/>
      <c r="G172" s="83"/>
      <c r="H172" s="83"/>
      <c r="I172" s="83"/>
      <c r="J172" s="83"/>
      <c r="K172" s="83"/>
      <c r="L172" s="83"/>
      <c r="M172" s="83"/>
      <c r="N172" s="83"/>
    </row>
    <row r="173" spans="1:14" ht="57" customHeight="1" x14ac:dyDescent="0.3">
      <c r="A173" s="109" t="s">
        <v>10</v>
      </c>
      <c r="B173" s="112" t="s">
        <v>333</v>
      </c>
      <c r="C173" s="83">
        <v>4000</v>
      </c>
      <c r="D173" s="83"/>
      <c r="E173" s="83">
        <v>4000</v>
      </c>
      <c r="F173" s="83"/>
      <c r="G173" s="83"/>
      <c r="H173" s="83"/>
      <c r="I173" s="83"/>
      <c r="J173" s="83"/>
      <c r="K173" s="83"/>
      <c r="L173" s="83"/>
      <c r="M173" s="83"/>
      <c r="N173" s="83"/>
    </row>
    <row r="174" spans="1:14" ht="27.6" x14ac:dyDescent="0.3">
      <c r="A174" s="109" t="s">
        <v>10</v>
      </c>
      <c r="B174" s="112" t="s">
        <v>334</v>
      </c>
      <c r="C174" s="83">
        <v>300</v>
      </c>
      <c r="D174" s="83"/>
      <c r="E174" s="83">
        <v>300</v>
      </c>
      <c r="F174" s="83"/>
      <c r="G174" s="83"/>
      <c r="H174" s="83"/>
      <c r="I174" s="83"/>
      <c r="J174" s="83"/>
      <c r="K174" s="83"/>
      <c r="L174" s="83"/>
      <c r="M174" s="83"/>
      <c r="N174" s="83"/>
    </row>
    <row r="175" spans="1:14" s="116" customFormat="1" ht="19.2" customHeight="1" x14ac:dyDescent="0.3">
      <c r="A175" s="109">
        <v>8</v>
      </c>
      <c r="B175" s="110" t="s">
        <v>335</v>
      </c>
      <c r="C175" s="83">
        <f>SUM(C176:C180)</f>
        <v>24695</v>
      </c>
      <c r="D175" s="83">
        <f t="shared" ref="D175:N175" si="26">SUM(D176:D180)</f>
        <v>0</v>
      </c>
      <c r="E175" s="83">
        <f>SUM(E176:E180)</f>
        <v>24695</v>
      </c>
      <c r="F175" s="83">
        <f t="shared" si="26"/>
        <v>0</v>
      </c>
      <c r="G175" s="83">
        <f t="shared" si="26"/>
        <v>0</v>
      </c>
      <c r="H175" s="83">
        <f t="shared" si="26"/>
        <v>0</v>
      </c>
      <c r="I175" s="83">
        <f t="shared" si="26"/>
        <v>0</v>
      </c>
      <c r="J175" s="83">
        <f t="shared" si="26"/>
        <v>0</v>
      </c>
      <c r="K175" s="83">
        <f t="shared" si="26"/>
        <v>0</v>
      </c>
      <c r="L175" s="83">
        <f t="shared" si="26"/>
        <v>0</v>
      </c>
      <c r="M175" s="83">
        <f t="shared" si="26"/>
        <v>0</v>
      </c>
      <c r="N175" s="83">
        <f t="shared" si="26"/>
        <v>0</v>
      </c>
    </row>
    <row r="176" spans="1:14" ht="32.4" customHeight="1" x14ac:dyDescent="0.3">
      <c r="A176" s="109" t="s">
        <v>10</v>
      </c>
      <c r="B176" s="112" t="s">
        <v>336</v>
      </c>
      <c r="C176" s="83">
        <v>595</v>
      </c>
      <c r="D176" s="83"/>
      <c r="E176" s="83">
        <v>595</v>
      </c>
      <c r="F176" s="83"/>
      <c r="G176" s="83"/>
      <c r="H176" s="83"/>
      <c r="I176" s="83"/>
      <c r="J176" s="83"/>
      <c r="K176" s="83"/>
      <c r="L176" s="83"/>
      <c r="M176" s="83"/>
      <c r="N176" s="83"/>
    </row>
    <row r="177" spans="1:14" ht="28.8" customHeight="1" x14ac:dyDescent="0.3">
      <c r="A177" s="109" t="s">
        <v>10</v>
      </c>
      <c r="B177" s="112" t="s">
        <v>337</v>
      </c>
      <c r="C177" s="83">
        <v>20000</v>
      </c>
      <c r="D177" s="83"/>
      <c r="E177" s="83">
        <v>20000</v>
      </c>
      <c r="F177" s="83"/>
      <c r="G177" s="83"/>
      <c r="H177" s="83"/>
      <c r="I177" s="83"/>
      <c r="J177" s="83"/>
      <c r="K177" s="83"/>
      <c r="L177" s="83"/>
      <c r="M177" s="83"/>
      <c r="N177" s="83"/>
    </row>
    <row r="178" spans="1:14" ht="19.8" customHeight="1" x14ac:dyDescent="0.3">
      <c r="A178" s="109" t="s">
        <v>10</v>
      </c>
      <c r="B178" s="112" t="s">
        <v>338</v>
      </c>
      <c r="C178" s="83">
        <v>1000</v>
      </c>
      <c r="D178" s="83"/>
      <c r="E178" s="83">
        <v>1000</v>
      </c>
      <c r="F178" s="83"/>
      <c r="G178" s="83"/>
      <c r="H178" s="83"/>
      <c r="I178" s="83"/>
      <c r="J178" s="83"/>
      <c r="K178" s="83"/>
      <c r="L178" s="83"/>
      <c r="M178" s="83"/>
      <c r="N178" s="83"/>
    </row>
    <row r="179" spans="1:14" ht="28.2" customHeight="1" x14ac:dyDescent="0.3">
      <c r="A179" s="109" t="s">
        <v>10</v>
      </c>
      <c r="B179" s="112" t="s">
        <v>339</v>
      </c>
      <c r="C179" s="83">
        <v>100</v>
      </c>
      <c r="D179" s="83"/>
      <c r="E179" s="83">
        <v>100</v>
      </c>
      <c r="F179" s="83"/>
      <c r="G179" s="83"/>
      <c r="H179" s="83"/>
      <c r="I179" s="83"/>
      <c r="J179" s="83"/>
      <c r="K179" s="83"/>
      <c r="L179" s="83"/>
      <c r="M179" s="83"/>
      <c r="N179" s="83"/>
    </row>
    <row r="180" spans="1:14" x14ac:dyDescent="0.3">
      <c r="A180" s="109" t="s">
        <v>10</v>
      </c>
      <c r="B180" s="110" t="s">
        <v>340</v>
      </c>
      <c r="C180" s="83">
        <v>3000</v>
      </c>
      <c r="D180" s="83"/>
      <c r="E180" s="83">
        <v>3000</v>
      </c>
      <c r="F180" s="83"/>
      <c r="G180" s="83"/>
      <c r="H180" s="83"/>
      <c r="I180" s="83"/>
      <c r="J180" s="83"/>
      <c r="K180" s="83"/>
      <c r="L180" s="83"/>
      <c r="M180" s="83"/>
      <c r="N180" s="83"/>
    </row>
    <row r="181" spans="1:14" s="116" customFormat="1" ht="30.6" customHeight="1" x14ac:dyDescent="0.3">
      <c r="A181" s="109">
        <v>9</v>
      </c>
      <c r="B181" s="112" t="s">
        <v>341</v>
      </c>
      <c r="C181" s="114">
        <v>6300</v>
      </c>
      <c r="D181" s="83"/>
      <c r="E181" s="114">
        <v>6300</v>
      </c>
      <c r="F181" s="83"/>
      <c r="G181" s="83"/>
      <c r="H181" s="83"/>
      <c r="I181" s="83"/>
      <c r="J181" s="83"/>
      <c r="K181" s="83"/>
      <c r="L181" s="83"/>
      <c r="M181" s="83"/>
      <c r="N181" s="83"/>
    </row>
    <row r="182" spans="1:14" ht="18" customHeight="1" x14ac:dyDescent="0.3">
      <c r="A182" s="107" t="s">
        <v>22</v>
      </c>
      <c r="B182" s="108" t="s">
        <v>342</v>
      </c>
      <c r="C182" s="82">
        <f>C183</f>
        <v>11992.400000000001</v>
      </c>
      <c r="D182" s="82">
        <f t="shared" ref="D182:N182" si="27">D183</f>
        <v>0</v>
      </c>
      <c r="E182" s="82">
        <f t="shared" si="27"/>
        <v>0</v>
      </c>
      <c r="F182" s="82">
        <f t="shared" si="27"/>
        <v>0</v>
      </c>
      <c r="G182" s="82">
        <f t="shared" si="27"/>
        <v>0</v>
      </c>
      <c r="H182" s="82">
        <f>H183</f>
        <v>11992.400000000001</v>
      </c>
      <c r="I182" s="82">
        <f t="shared" si="27"/>
        <v>0</v>
      </c>
      <c r="J182" s="82">
        <f t="shared" si="27"/>
        <v>0</v>
      </c>
      <c r="K182" s="82">
        <f t="shared" si="27"/>
        <v>0</v>
      </c>
      <c r="L182" s="82">
        <f t="shared" si="27"/>
        <v>0</v>
      </c>
      <c r="M182" s="82">
        <f t="shared" si="27"/>
        <v>0</v>
      </c>
      <c r="N182" s="82">
        <f t="shared" si="27"/>
        <v>0</v>
      </c>
    </row>
    <row r="183" spans="1:14" ht="18.600000000000001" customHeight="1" x14ac:dyDescent="0.3">
      <c r="A183" s="109" t="s">
        <v>10</v>
      </c>
      <c r="B183" s="112" t="s">
        <v>343</v>
      </c>
      <c r="C183" s="114">
        <v>11992.400000000001</v>
      </c>
      <c r="D183" s="83"/>
      <c r="E183" s="83"/>
      <c r="F183" s="83"/>
      <c r="G183" s="83"/>
      <c r="H183" s="114">
        <v>11992.400000000001</v>
      </c>
      <c r="I183" s="83"/>
      <c r="J183" s="83"/>
      <c r="K183" s="83"/>
      <c r="L183" s="83"/>
      <c r="M183" s="83"/>
      <c r="N183" s="83"/>
    </row>
    <row r="184" spans="1:14" ht="18" customHeight="1" x14ac:dyDescent="0.3">
      <c r="A184" s="107" t="s">
        <v>97</v>
      </c>
      <c r="B184" s="108" t="s">
        <v>344</v>
      </c>
      <c r="C184" s="82">
        <f>C185</f>
        <v>4093</v>
      </c>
      <c r="D184" s="82">
        <f t="shared" ref="D184:I184" si="28">D185</f>
        <v>0</v>
      </c>
      <c r="E184" s="82">
        <f t="shared" si="28"/>
        <v>0</v>
      </c>
      <c r="F184" s="82">
        <f t="shared" si="28"/>
        <v>0</v>
      </c>
      <c r="G184" s="82">
        <f t="shared" si="28"/>
        <v>0</v>
      </c>
      <c r="H184" s="82">
        <f t="shared" si="28"/>
        <v>0</v>
      </c>
      <c r="I184" s="82">
        <f t="shared" si="28"/>
        <v>0</v>
      </c>
      <c r="J184" s="82">
        <f>J185</f>
        <v>4093</v>
      </c>
      <c r="K184" s="82">
        <f t="shared" ref="K184:N184" si="29">K185</f>
        <v>4093</v>
      </c>
      <c r="L184" s="82">
        <f t="shared" si="29"/>
        <v>0</v>
      </c>
      <c r="M184" s="82">
        <f t="shared" si="29"/>
        <v>0</v>
      </c>
      <c r="N184" s="82">
        <f t="shared" si="29"/>
        <v>0</v>
      </c>
    </row>
    <row r="185" spans="1:14" ht="19.2" customHeight="1" x14ac:dyDescent="0.3">
      <c r="A185" s="109" t="s">
        <v>10</v>
      </c>
      <c r="B185" s="112" t="s">
        <v>345</v>
      </c>
      <c r="C185" s="83">
        <v>4093</v>
      </c>
      <c r="D185" s="83"/>
      <c r="E185" s="83"/>
      <c r="F185" s="83"/>
      <c r="G185" s="83"/>
      <c r="H185" s="83"/>
      <c r="I185" s="83"/>
      <c r="J185" s="83">
        <f>C185</f>
        <v>4093</v>
      </c>
      <c r="K185" s="83">
        <f>J185</f>
        <v>4093</v>
      </c>
      <c r="L185" s="83"/>
      <c r="M185" s="83"/>
      <c r="N185" s="83"/>
    </row>
    <row r="186" spans="1:14" ht="21.6" customHeight="1" x14ac:dyDescent="0.3">
      <c r="A186" s="107" t="s">
        <v>5</v>
      </c>
      <c r="B186" s="108" t="s">
        <v>111</v>
      </c>
      <c r="C186" s="82">
        <f>C187</f>
        <v>204.39999999999998</v>
      </c>
      <c r="D186" s="82">
        <f t="shared" ref="D186:M186" si="30">D187</f>
        <v>0</v>
      </c>
      <c r="E186" s="82">
        <f t="shared" si="30"/>
        <v>0</v>
      </c>
      <c r="F186" s="82">
        <f t="shared" si="30"/>
        <v>0</v>
      </c>
      <c r="G186" s="82">
        <f t="shared" si="30"/>
        <v>0</v>
      </c>
      <c r="H186" s="82">
        <f t="shared" si="30"/>
        <v>0</v>
      </c>
      <c r="I186" s="82">
        <f t="shared" si="30"/>
        <v>0</v>
      </c>
      <c r="J186" s="82">
        <f t="shared" si="30"/>
        <v>0</v>
      </c>
      <c r="K186" s="82">
        <f t="shared" si="30"/>
        <v>0</v>
      </c>
      <c r="L186" s="82">
        <f t="shared" si="30"/>
        <v>0</v>
      </c>
      <c r="M186" s="82">
        <f t="shared" si="30"/>
        <v>0</v>
      </c>
      <c r="N186" s="82">
        <f>N187</f>
        <v>204.39999999999998</v>
      </c>
    </row>
    <row r="187" spans="1:14" ht="28.8" customHeight="1" x14ac:dyDescent="0.3">
      <c r="A187" s="109" t="s">
        <v>10</v>
      </c>
      <c r="B187" s="112" t="s">
        <v>346</v>
      </c>
      <c r="C187" s="83">
        <v>204.39999999999998</v>
      </c>
      <c r="D187" s="83"/>
      <c r="E187" s="83"/>
      <c r="F187" s="83"/>
      <c r="G187" s="83"/>
      <c r="H187" s="83"/>
      <c r="I187" s="83"/>
      <c r="J187" s="83"/>
      <c r="K187" s="83"/>
      <c r="L187" s="83"/>
      <c r="M187" s="83"/>
      <c r="N187" s="83">
        <v>204.39999999999998</v>
      </c>
    </row>
    <row r="188" spans="1:14" ht="21.6" customHeight="1" x14ac:dyDescent="0.3">
      <c r="A188" s="107" t="s">
        <v>108</v>
      </c>
      <c r="B188" s="108" t="s">
        <v>347</v>
      </c>
      <c r="C188" s="82">
        <v>49130.600000000006</v>
      </c>
      <c r="D188" s="82"/>
      <c r="E188" s="82"/>
      <c r="F188" s="82"/>
      <c r="G188" s="82"/>
      <c r="H188" s="82"/>
      <c r="I188" s="82"/>
      <c r="J188" s="82"/>
      <c r="K188" s="82"/>
      <c r="L188" s="82"/>
      <c r="M188" s="82"/>
      <c r="N188" s="82"/>
    </row>
  </sheetData>
  <mergeCells count="16">
    <mergeCell ref="A5:A6"/>
    <mergeCell ref="B5:B6"/>
    <mergeCell ref="C5:C6"/>
    <mergeCell ref="D5:D6"/>
    <mergeCell ref="E5:E6"/>
    <mergeCell ref="A2:N2"/>
    <mergeCell ref="A3:N3"/>
    <mergeCell ref="K4:N4"/>
    <mergeCell ref="A1:N1"/>
    <mergeCell ref="N5:N6"/>
    <mergeCell ref="F5:F6"/>
    <mergeCell ref="G5:G6"/>
    <mergeCell ref="H5:H6"/>
    <mergeCell ref="I5:I6"/>
    <mergeCell ref="J5:L5"/>
    <mergeCell ref="M5:M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workbookViewId="0">
      <selection sqref="A1:T1"/>
    </sheetView>
  </sheetViews>
  <sheetFormatPr defaultRowHeight="14.4" x14ac:dyDescent="0.3"/>
  <cols>
    <col min="1" max="1" width="5" customWidth="1"/>
    <col min="2" max="2" width="38.77734375" customWidth="1"/>
    <col min="3" max="3" width="13.109375" customWidth="1"/>
    <col min="5" max="5" width="9.6640625" customWidth="1"/>
    <col min="8" max="8" width="9.5546875" customWidth="1"/>
    <col min="16" max="16" width="9.77734375" customWidth="1"/>
  </cols>
  <sheetData>
    <row r="1" spans="1:20" ht="17.399999999999999" x14ac:dyDescent="0.3">
      <c r="A1" s="64" t="s">
        <v>648</v>
      </c>
      <c r="B1" s="64"/>
      <c r="C1" s="64"/>
      <c r="D1" s="64"/>
      <c r="E1" s="64"/>
      <c r="F1" s="64"/>
      <c r="G1" s="64"/>
      <c r="H1" s="64"/>
      <c r="I1" s="64"/>
      <c r="J1" s="64"/>
      <c r="K1" s="64"/>
      <c r="L1" s="64"/>
      <c r="M1" s="64"/>
      <c r="N1" s="64"/>
      <c r="O1" s="64"/>
      <c r="P1" s="64"/>
      <c r="Q1" s="64"/>
      <c r="R1" s="64"/>
      <c r="S1" s="64"/>
      <c r="T1" s="64"/>
    </row>
    <row r="2" spans="1:20" ht="17.399999999999999" x14ac:dyDescent="0.3">
      <c r="A2" s="64" t="s">
        <v>639</v>
      </c>
      <c r="B2" s="64"/>
      <c r="C2" s="64"/>
      <c r="D2" s="64"/>
      <c r="E2" s="64"/>
      <c r="F2" s="64"/>
      <c r="G2" s="64"/>
      <c r="H2" s="64"/>
      <c r="I2" s="64"/>
      <c r="J2" s="64"/>
      <c r="K2" s="64"/>
      <c r="L2" s="64"/>
      <c r="M2" s="64"/>
      <c r="N2" s="64"/>
      <c r="O2" s="64"/>
      <c r="P2" s="64"/>
      <c r="Q2" s="64"/>
      <c r="R2" s="64"/>
      <c r="S2" s="64"/>
      <c r="T2" s="64"/>
    </row>
    <row r="3" spans="1:20" ht="16.8" x14ac:dyDescent="0.3">
      <c r="A3" s="117" t="s">
        <v>43</v>
      </c>
      <c r="B3" s="117"/>
      <c r="C3" s="117"/>
      <c r="D3" s="117"/>
      <c r="E3" s="117"/>
      <c r="F3" s="117"/>
      <c r="G3" s="117"/>
      <c r="H3" s="117"/>
      <c r="I3" s="117"/>
      <c r="J3" s="117"/>
      <c r="K3" s="117"/>
      <c r="L3" s="117"/>
      <c r="M3" s="117"/>
      <c r="N3" s="117"/>
      <c r="O3" s="117"/>
      <c r="P3" s="117"/>
      <c r="Q3" s="117"/>
      <c r="R3" s="117"/>
      <c r="S3" s="117"/>
      <c r="T3" s="117"/>
    </row>
    <row r="4" spans="1:20" ht="15.6" x14ac:dyDescent="0.3">
      <c r="A4" s="18"/>
      <c r="B4" s="18"/>
      <c r="C4" s="18"/>
      <c r="D4" s="19"/>
      <c r="E4" s="19"/>
      <c r="F4" s="19"/>
      <c r="G4" s="19"/>
      <c r="H4" s="19"/>
      <c r="I4" s="19"/>
      <c r="J4" s="19"/>
      <c r="K4" s="19"/>
      <c r="L4" s="19"/>
      <c r="M4" s="19"/>
      <c r="N4" s="19"/>
      <c r="O4" s="118" t="s">
        <v>624</v>
      </c>
      <c r="P4" s="118"/>
      <c r="Q4" s="118"/>
      <c r="R4" s="118"/>
      <c r="S4" s="118"/>
      <c r="T4" s="118"/>
    </row>
    <row r="5" spans="1:20" x14ac:dyDescent="0.3">
      <c r="A5" s="100" t="s">
        <v>0</v>
      </c>
      <c r="B5" s="100" t="s">
        <v>45</v>
      </c>
      <c r="C5" s="100" t="s">
        <v>348</v>
      </c>
      <c r="D5" s="119" t="s">
        <v>60</v>
      </c>
      <c r="E5" s="119" t="s">
        <v>86</v>
      </c>
      <c r="F5" s="119" t="s">
        <v>349</v>
      </c>
      <c r="G5" s="119" t="s">
        <v>118</v>
      </c>
      <c r="H5" s="119" t="s">
        <v>119</v>
      </c>
      <c r="I5" s="119" t="s">
        <v>120</v>
      </c>
      <c r="J5" s="119" t="s">
        <v>121</v>
      </c>
      <c r="K5" s="119" t="s">
        <v>350</v>
      </c>
      <c r="L5" s="119" t="s">
        <v>123</v>
      </c>
      <c r="M5" s="119" t="s">
        <v>124</v>
      </c>
      <c r="N5" s="119" t="s">
        <v>125</v>
      </c>
      <c r="O5" s="119" t="s">
        <v>351</v>
      </c>
      <c r="P5" s="119"/>
      <c r="Q5" s="119"/>
      <c r="R5" s="119" t="s">
        <v>352</v>
      </c>
      <c r="S5" s="119" t="s">
        <v>127</v>
      </c>
      <c r="T5" s="119" t="s">
        <v>128</v>
      </c>
    </row>
    <row r="6" spans="1:20" ht="34.799999999999997" customHeight="1" x14ac:dyDescent="0.3">
      <c r="A6" s="100"/>
      <c r="B6" s="100"/>
      <c r="C6" s="100"/>
      <c r="D6" s="119"/>
      <c r="E6" s="119"/>
      <c r="F6" s="119"/>
      <c r="G6" s="119"/>
      <c r="H6" s="119"/>
      <c r="I6" s="119"/>
      <c r="J6" s="119"/>
      <c r="K6" s="119"/>
      <c r="L6" s="119"/>
      <c r="M6" s="119"/>
      <c r="N6" s="119"/>
      <c r="O6" s="120" t="s">
        <v>353</v>
      </c>
      <c r="P6" s="120" t="s">
        <v>354</v>
      </c>
      <c r="Q6" s="120" t="s">
        <v>355</v>
      </c>
      <c r="R6" s="119"/>
      <c r="S6" s="119"/>
      <c r="T6" s="119"/>
    </row>
    <row r="7" spans="1:20" x14ac:dyDescent="0.3">
      <c r="A7" s="121" t="s">
        <v>4</v>
      </c>
      <c r="B7" s="121" t="s">
        <v>5</v>
      </c>
      <c r="C7" s="121" t="s">
        <v>108</v>
      </c>
      <c r="D7" s="121">
        <v>1</v>
      </c>
      <c r="E7" s="121">
        <v>2</v>
      </c>
      <c r="F7" s="121">
        <v>3</v>
      </c>
      <c r="G7" s="121">
        <v>4</v>
      </c>
      <c r="H7" s="121">
        <v>5</v>
      </c>
      <c r="I7" s="121">
        <v>6</v>
      </c>
      <c r="J7" s="121">
        <v>7</v>
      </c>
      <c r="K7" s="121">
        <v>8</v>
      </c>
      <c r="L7" s="121">
        <v>9</v>
      </c>
      <c r="M7" s="121">
        <v>10</v>
      </c>
      <c r="N7" s="121">
        <v>11</v>
      </c>
      <c r="O7" s="121">
        <v>12</v>
      </c>
      <c r="P7" s="121">
        <v>13</v>
      </c>
      <c r="Q7" s="121">
        <v>14</v>
      </c>
      <c r="R7" s="121">
        <v>15</v>
      </c>
      <c r="S7" s="121">
        <v>16</v>
      </c>
      <c r="T7" s="121">
        <v>17</v>
      </c>
    </row>
    <row r="8" spans="1:20" x14ac:dyDescent="0.3">
      <c r="A8" s="101"/>
      <c r="B8" s="101" t="s">
        <v>356</v>
      </c>
      <c r="C8" s="101"/>
      <c r="D8" s="122">
        <f t="shared" ref="D8:T8" si="0">D9+D37</f>
        <v>164725</v>
      </c>
      <c r="E8" s="122">
        <f t="shared" si="0"/>
        <v>11100</v>
      </c>
      <c r="F8" s="122">
        <f t="shared" si="0"/>
        <v>0</v>
      </c>
      <c r="G8" s="122">
        <f t="shared" si="0"/>
        <v>0</v>
      </c>
      <c r="H8" s="122">
        <f t="shared" si="0"/>
        <v>0</v>
      </c>
      <c r="I8" s="122">
        <f t="shared" si="0"/>
        <v>2000</v>
      </c>
      <c r="J8" s="122">
        <f t="shared" si="0"/>
        <v>3730</v>
      </c>
      <c r="K8" s="122">
        <f t="shared" si="0"/>
        <v>0</v>
      </c>
      <c r="L8" s="122">
        <f t="shared" si="0"/>
        <v>0</v>
      </c>
      <c r="M8" s="122">
        <f t="shared" si="0"/>
        <v>0</v>
      </c>
      <c r="N8" s="122">
        <f t="shared" si="0"/>
        <v>91070</v>
      </c>
      <c r="O8" s="122">
        <f t="shared" si="0"/>
        <v>21460</v>
      </c>
      <c r="P8" s="122">
        <f t="shared" si="0"/>
        <v>0</v>
      </c>
      <c r="Q8" s="122">
        <f t="shared" si="0"/>
        <v>69610</v>
      </c>
      <c r="R8" s="122">
        <f t="shared" si="0"/>
        <v>32600</v>
      </c>
      <c r="S8" s="122">
        <f t="shared" si="0"/>
        <v>0</v>
      </c>
      <c r="T8" s="122">
        <f t="shared" si="0"/>
        <v>24225</v>
      </c>
    </row>
    <row r="9" spans="1:20" x14ac:dyDescent="0.3">
      <c r="A9" s="103" t="s">
        <v>6</v>
      </c>
      <c r="B9" s="123" t="s">
        <v>357</v>
      </c>
      <c r="C9" s="124"/>
      <c r="D9" s="122">
        <f t="shared" ref="D9:T9" si="1">SUM(D10:D36)</f>
        <v>24725</v>
      </c>
      <c r="E9" s="122">
        <f t="shared" si="1"/>
        <v>8100</v>
      </c>
      <c r="F9" s="122">
        <f t="shared" si="1"/>
        <v>0</v>
      </c>
      <c r="G9" s="122">
        <f t="shared" si="1"/>
        <v>0</v>
      </c>
      <c r="H9" s="122">
        <f t="shared" si="1"/>
        <v>0</v>
      </c>
      <c r="I9" s="122">
        <f t="shared" si="1"/>
        <v>2000</v>
      </c>
      <c r="J9" s="122">
        <f t="shared" si="1"/>
        <v>1230</v>
      </c>
      <c r="K9" s="122">
        <f t="shared" si="1"/>
        <v>0</v>
      </c>
      <c r="L9" s="122">
        <f t="shared" si="1"/>
        <v>0</v>
      </c>
      <c r="M9" s="122">
        <f t="shared" si="1"/>
        <v>0</v>
      </c>
      <c r="N9" s="122">
        <f t="shared" si="1"/>
        <v>7870</v>
      </c>
      <c r="O9" s="122">
        <f t="shared" si="1"/>
        <v>1760</v>
      </c>
      <c r="P9" s="122">
        <f t="shared" si="1"/>
        <v>0</v>
      </c>
      <c r="Q9" s="122">
        <f t="shared" si="1"/>
        <v>6110</v>
      </c>
      <c r="R9" s="122">
        <f t="shared" si="1"/>
        <v>1900</v>
      </c>
      <c r="S9" s="122">
        <f t="shared" si="1"/>
        <v>0</v>
      </c>
      <c r="T9" s="122">
        <f t="shared" si="1"/>
        <v>3625</v>
      </c>
    </row>
    <row r="10" spans="1:20" ht="24" x14ac:dyDescent="0.3">
      <c r="A10" s="104">
        <v>1</v>
      </c>
      <c r="B10" s="125" t="s">
        <v>358</v>
      </c>
      <c r="C10" s="124" t="s">
        <v>641</v>
      </c>
      <c r="D10" s="126">
        <f>SUM(E10:N10,R10:T10)</f>
        <v>2000</v>
      </c>
      <c r="E10" s="126"/>
      <c r="F10" s="126"/>
      <c r="G10" s="126"/>
      <c r="H10" s="126"/>
      <c r="I10" s="126">
        <v>2000</v>
      </c>
      <c r="J10" s="126"/>
      <c r="K10" s="126"/>
      <c r="L10" s="126"/>
      <c r="M10" s="126"/>
      <c r="N10" s="126">
        <f t="shared" ref="N10:N68" si="2">SUM(O10:Q10)</f>
        <v>0</v>
      </c>
      <c r="O10" s="126"/>
      <c r="P10" s="126"/>
      <c r="Q10" s="126"/>
      <c r="R10" s="126"/>
      <c r="S10" s="126"/>
      <c r="T10" s="126"/>
    </row>
    <row r="11" spans="1:20" ht="24" x14ac:dyDescent="0.3">
      <c r="A11" s="104">
        <v>2</v>
      </c>
      <c r="B11" s="125" t="s">
        <v>360</v>
      </c>
      <c r="C11" s="124" t="s">
        <v>641</v>
      </c>
      <c r="D11" s="126">
        <f t="shared" ref="D11:D36" si="3">SUM(E11:N11,R11:T11)</f>
        <v>200</v>
      </c>
      <c r="E11" s="126">
        <v>200</v>
      </c>
      <c r="F11" s="126"/>
      <c r="G11" s="126"/>
      <c r="H11" s="126"/>
      <c r="I11" s="126"/>
      <c r="J11" s="126"/>
      <c r="K11" s="126"/>
      <c r="L11" s="126"/>
      <c r="M11" s="126"/>
      <c r="N11" s="126">
        <f t="shared" si="2"/>
        <v>0</v>
      </c>
      <c r="O11" s="126"/>
      <c r="P11" s="126"/>
      <c r="Q11" s="126"/>
      <c r="R11" s="126"/>
      <c r="S11" s="126"/>
      <c r="T11" s="126"/>
    </row>
    <row r="12" spans="1:20" ht="24" x14ac:dyDescent="0.3">
      <c r="A12" s="104">
        <v>3</v>
      </c>
      <c r="B12" s="125" t="s">
        <v>361</v>
      </c>
      <c r="C12" s="124" t="s">
        <v>641</v>
      </c>
      <c r="D12" s="126">
        <f t="shared" si="3"/>
        <v>900</v>
      </c>
      <c r="E12" s="126"/>
      <c r="F12" s="126"/>
      <c r="G12" s="126"/>
      <c r="H12" s="126"/>
      <c r="I12" s="126"/>
      <c r="J12" s="126"/>
      <c r="K12" s="126"/>
      <c r="L12" s="126"/>
      <c r="M12" s="126"/>
      <c r="N12" s="126">
        <f t="shared" si="2"/>
        <v>0</v>
      </c>
      <c r="O12" s="126"/>
      <c r="P12" s="126"/>
      <c r="Q12" s="126"/>
      <c r="R12" s="126">
        <v>900</v>
      </c>
      <c r="S12" s="126"/>
      <c r="T12" s="126"/>
    </row>
    <row r="13" spans="1:20" ht="24" x14ac:dyDescent="0.3">
      <c r="A13" s="104">
        <v>4</v>
      </c>
      <c r="B13" s="125" t="s">
        <v>362</v>
      </c>
      <c r="C13" s="124" t="s">
        <v>641</v>
      </c>
      <c r="D13" s="126">
        <f t="shared" si="3"/>
        <v>200</v>
      </c>
      <c r="E13" s="126"/>
      <c r="F13" s="126"/>
      <c r="G13" s="126"/>
      <c r="H13" s="126"/>
      <c r="I13" s="126"/>
      <c r="J13" s="126"/>
      <c r="K13" s="126"/>
      <c r="L13" s="126"/>
      <c r="M13" s="126"/>
      <c r="N13" s="126">
        <f t="shared" si="2"/>
        <v>200</v>
      </c>
      <c r="O13" s="126"/>
      <c r="P13" s="126"/>
      <c r="Q13" s="126">
        <v>200</v>
      </c>
      <c r="R13" s="126"/>
      <c r="S13" s="126"/>
      <c r="T13" s="126"/>
    </row>
    <row r="14" spans="1:20" ht="24" customHeight="1" x14ac:dyDescent="0.3">
      <c r="A14" s="104">
        <v>5</v>
      </c>
      <c r="B14" s="125" t="s">
        <v>363</v>
      </c>
      <c r="C14" s="124" t="s">
        <v>364</v>
      </c>
      <c r="D14" s="126">
        <f t="shared" si="3"/>
        <v>2400</v>
      </c>
      <c r="E14" s="126">
        <v>2400</v>
      </c>
      <c r="F14" s="126"/>
      <c r="G14" s="126"/>
      <c r="H14" s="126"/>
      <c r="I14" s="126"/>
      <c r="J14" s="126"/>
      <c r="K14" s="126"/>
      <c r="L14" s="126"/>
      <c r="M14" s="126"/>
      <c r="N14" s="126">
        <f t="shared" si="2"/>
        <v>0</v>
      </c>
      <c r="O14" s="126"/>
      <c r="P14" s="126"/>
      <c r="Q14" s="126"/>
      <c r="R14" s="126"/>
      <c r="S14" s="126"/>
      <c r="T14" s="126"/>
    </row>
    <row r="15" spans="1:20" ht="27" customHeight="1" x14ac:dyDescent="0.3">
      <c r="A15" s="104">
        <v>6</v>
      </c>
      <c r="B15" s="125" t="s">
        <v>365</v>
      </c>
      <c r="C15" s="124" t="s">
        <v>640</v>
      </c>
      <c r="D15" s="126">
        <f t="shared" si="3"/>
        <v>600</v>
      </c>
      <c r="E15" s="126"/>
      <c r="F15" s="126"/>
      <c r="G15" s="126"/>
      <c r="H15" s="126"/>
      <c r="I15" s="126"/>
      <c r="J15" s="126">
        <v>600</v>
      </c>
      <c r="K15" s="126"/>
      <c r="L15" s="126"/>
      <c r="M15" s="126"/>
      <c r="N15" s="126">
        <f t="shared" si="2"/>
        <v>0</v>
      </c>
      <c r="O15" s="126"/>
      <c r="P15" s="126"/>
      <c r="Q15" s="126"/>
      <c r="R15" s="126"/>
      <c r="S15" s="126"/>
      <c r="T15" s="126"/>
    </row>
    <row r="16" spans="1:20" ht="36" x14ac:dyDescent="0.3">
      <c r="A16" s="104">
        <v>7</v>
      </c>
      <c r="B16" s="125" t="s">
        <v>367</v>
      </c>
      <c r="C16" s="124" t="s">
        <v>640</v>
      </c>
      <c r="D16" s="126">
        <f t="shared" si="3"/>
        <v>550</v>
      </c>
      <c r="E16" s="126"/>
      <c r="F16" s="126"/>
      <c r="G16" s="126"/>
      <c r="H16" s="126"/>
      <c r="I16" s="126"/>
      <c r="J16" s="126"/>
      <c r="K16" s="126"/>
      <c r="L16" s="126"/>
      <c r="M16" s="126"/>
      <c r="N16" s="126">
        <f t="shared" si="2"/>
        <v>550</v>
      </c>
      <c r="O16" s="126">
        <v>550</v>
      </c>
      <c r="P16" s="126"/>
      <c r="Q16" s="126"/>
      <c r="R16" s="126"/>
      <c r="S16" s="126"/>
      <c r="T16" s="126"/>
    </row>
    <row r="17" spans="1:20" ht="24" x14ac:dyDescent="0.3">
      <c r="A17" s="104">
        <v>8</v>
      </c>
      <c r="B17" s="125" t="s">
        <v>368</v>
      </c>
      <c r="C17" s="124" t="s">
        <v>359</v>
      </c>
      <c r="D17" s="126">
        <f t="shared" si="3"/>
        <v>400</v>
      </c>
      <c r="E17" s="126"/>
      <c r="F17" s="126"/>
      <c r="G17" s="126"/>
      <c r="H17" s="126"/>
      <c r="I17" s="126"/>
      <c r="J17" s="126"/>
      <c r="K17" s="126"/>
      <c r="L17" s="126"/>
      <c r="M17" s="126"/>
      <c r="N17" s="126">
        <f t="shared" si="2"/>
        <v>400</v>
      </c>
      <c r="O17" s="126"/>
      <c r="P17" s="126"/>
      <c r="Q17" s="126">
        <v>400</v>
      </c>
      <c r="R17" s="126"/>
      <c r="S17" s="126"/>
      <c r="T17" s="126"/>
    </row>
    <row r="18" spans="1:20" ht="24" x14ac:dyDescent="0.3">
      <c r="A18" s="104">
        <v>9</v>
      </c>
      <c r="B18" s="125" t="s">
        <v>369</v>
      </c>
      <c r="C18" s="124" t="s">
        <v>642</v>
      </c>
      <c r="D18" s="126">
        <f t="shared" si="3"/>
        <v>900</v>
      </c>
      <c r="E18" s="126"/>
      <c r="F18" s="126"/>
      <c r="G18" s="126"/>
      <c r="H18" s="126"/>
      <c r="I18" s="126"/>
      <c r="J18" s="126"/>
      <c r="K18" s="126"/>
      <c r="L18" s="126"/>
      <c r="M18" s="126"/>
      <c r="N18" s="126">
        <f t="shared" si="2"/>
        <v>900</v>
      </c>
      <c r="O18" s="126"/>
      <c r="P18" s="126"/>
      <c r="Q18" s="126">
        <v>900</v>
      </c>
      <c r="R18" s="126"/>
      <c r="S18" s="126"/>
      <c r="T18" s="126"/>
    </row>
    <row r="19" spans="1:20" ht="24" x14ac:dyDescent="0.3">
      <c r="A19" s="104">
        <v>11</v>
      </c>
      <c r="B19" s="125" t="s">
        <v>371</v>
      </c>
      <c r="C19" s="124" t="s">
        <v>643</v>
      </c>
      <c r="D19" s="126">
        <f t="shared" si="3"/>
        <v>50</v>
      </c>
      <c r="E19" s="126"/>
      <c r="F19" s="126"/>
      <c r="G19" s="126"/>
      <c r="H19" s="126"/>
      <c r="I19" s="126"/>
      <c r="J19" s="126"/>
      <c r="K19" s="126"/>
      <c r="L19" s="126"/>
      <c r="M19" s="126"/>
      <c r="N19" s="126">
        <f t="shared" si="2"/>
        <v>50</v>
      </c>
      <c r="O19" s="126"/>
      <c r="P19" s="126"/>
      <c r="Q19" s="126">
        <v>50</v>
      </c>
      <c r="R19" s="126"/>
      <c r="S19" s="126"/>
      <c r="T19" s="126"/>
    </row>
    <row r="20" spans="1:20" ht="24" x14ac:dyDescent="0.3">
      <c r="A20" s="104">
        <v>22</v>
      </c>
      <c r="B20" s="125" t="s">
        <v>373</v>
      </c>
      <c r="C20" s="124" t="s">
        <v>359</v>
      </c>
      <c r="D20" s="126">
        <f t="shared" si="3"/>
        <v>1000</v>
      </c>
      <c r="E20" s="126">
        <v>1000</v>
      </c>
      <c r="F20" s="126"/>
      <c r="G20" s="126"/>
      <c r="H20" s="126"/>
      <c r="I20" s="126"/>
      <c r="J20" s="126"/>
      <c r="K20" s="126"/>
      <c r="L20" s="126"/>
      <c r="M20" s="126"/>
      <c r="N20" s="126">
        <f t="shared" si="2"/>
        <v>0</v>
      </c>
      <c r="O20" s="126"/>
      <c r="P20" s="126"/>
      <c r="Q20" s="126"/>
      <c r="R20" s="126"/>
      <c r="S20" s="126"/>
      <c r="T20" s="126"/>
    </row>
    <row r="21" spans="1:20" ht="24" x14ac:dyDescent="0.3">
      <c r="A21" s="104">
        <v>23</v>
      </c>
      <c r="B21" s="125" t="s">
        <v>374</v>
      </c>
      <c r="C21" s="124" t="s">
        <v>359</v>
      </c>
      <c r="D21" s="126">
        <f t="shared" si="3"/>
        <v>3000</v>
      </c>
      <c r="E21" s="126">
        <v>3000</v>
      </c>
      <c r="F21" s="126"/>
      <c r="G21" s="126"/>
      <c r="H21" s="126"/>
      <c r="I21" s="126"/>
      <c r="J21" s="126"/>
      <c r="K21" s="126"/>
      <c r="L21" s="126"/>
      <c r="M21" s="126"/>
      <c r="N21" s="126">
        <f t="shared" si="2"/>
        <v>0</v>
      </c>
      <c r="O21" s="126"/>
      <c r="P21" s="126"/>
      <c r="Q21" s="126"/>
      <c r="R21" s="126"/>
      <c r="S21" s="126"/>
      <c r="T21" s="126"/>
    </row>
    <row r="22" spans="1:20" ht="24" x14ac:dyDescent="0.3">
      <c r="A22" s="104">
        <v>24</v>
      </c>
      <c r="B22" s="125" t="s">
        <v>375</v>
      </c>
      <c r="C22" s="124" t="s">
        <v>359</v>
      </c>
      <c r="D22" s="126">
        <f t="shared" si="3"/>
        <v>1500</v>
      </c>
      <c r="E22" s="126">
        <v>1500</v>
      </c>
      <c r="F22" s="126"/>
      <c r="G22" s="126"/>
      <c r="H22" s="126"/>
      <c r="I22" s="126"/>
      <c r="J22" s="126"/>
      <c r="K22" s="126"/>
      <c r="L22" s="126"/>
      <c r="M22" s="126"/>
      <c r="N22" s="126">
        <f t="shared" si="2"/>
        <v>0</v>
      </c>
      <c r="O22" s="126"/>
      <c r="P22" s="126"/>
      <c r="Q22" s="126"/>
      <c r="R22" s="126"/>
      <c r="S22" s="126"/>
      <c r="T22" s="126"/>
    </row>
    <row r="23" spans="1:20" ht="24" x14ac:dyDescent="0.3">
      <c r="A23" s="104">
        <v>13</v>
      </c>
      <c r="B23" s="125" t="s">
        <v>376</v>
      </c>
      <c r="C23" s="124" t="s">
        <v>643</v>
      </c>
      <c r="D23" s="126">
        <f t="shared" si="3"/>
        <v>200</v>
      </c>
      <c r="E23" s="126"/>
      <c r="F23" s="126"/>
      <c r="G23" s="126"/>
      <c r="H23" s="126"/>
      <c r="I23" s="126"/>
      <c r="J23" s="126"/>
      <c r="K23" s="126"/>
      <c r="L23" s="126"/>
      <c r="M23" s="126"/>
      <c r="N23" s="126">
        <f t="shared" si="2"/>
        <v>0</v>
      </c>
      <c r="O23" s="126"/>
      <c r="P23" s="126"/>
      <c r="Q23" s="126"/>
      <c r="R23" s="126">
        <v>200</v>
      </c>
      <c r="S23" s="126"/>
      <c r="T23" s="126"/>
    </row>
    <row r="24" spans="1:20" ht="39.6" customHeight="1" x14ac:dyDescent="0.3">
      <c r="A24" s="104">
        <v>17</v>
      </c>
      <c r="B24" s="125" t="s">
        <v>377</v>
      </c>
      <c r="C24" s="124" t="s">
        <v>359</v>
      </c>
      <c r="D24" s="126">
        <f t="shared" si="3"/>
        <v>1500</v>
      </c>
      <c r="E24" s="126"/>
      <c r="F24" s="126"/>
      <c r="G24" s="126"/>
      <c r="H24" s="126"/>
      <c r="I24" s="126"/>
      <c r="J24" s="126"/>
      <c r="K24" s="126"/>
      <c r="L24" s="126"/>
      <c r="M24" s="126"/>
      <c r="N24" s="126">
        <f t="shared" si="2"/>
        <v>1500</v>
      </c>
      <c r="O24" s="126"/>
      <c r="P24" s="126"/>
      <c r="Q24" s="126">
        <v>1500</v>
      </c>
      <c r="R24" s="126"/>
      <c r="S24" s="126"/>
      <c r="T24" s="126"/>
    </row>
    <row r="25" spans="1:20" ht="36" x14ac:dyDescent="0.3">
      <c r="A25" s="104">
        <v>18</v>
      </c>
      <c r="B25" s="125" t="s">
        <v>378</v>
      </c>
      <c r="C25" s="124" t="s">
        <v>359</v>
      </c>
      <c r="D25" s="126">
        <f t="shared" si="3"/>
        <v>1400</v>
      </c>
      <c r="E25" s="126"/>
      <c r="F25" s="126"/>
      <c r="G25" s="126"/>
      <c r="H25" s="126"/>
      <c r="I25" s="126"/>
      <c r="J25" s="126"/>
      <c r="K25" s="126"/>
      <c r="L25" s="126"/>
      <c r="M25" s="126"/>
      <c r="N25" s="126">
        <f t="shared" si="2"/>
        <v>1400</v>
      </c>
      <c r="O25" s="126"/>
      <c r="P25" s="126"/>
      <c r="Q25" s="126">
        <v>1400</v>
      </c>
      <c r="R25" s="126"/>
      <c r="S25" s="126"/>
      <c r="T25" s="126"/>
    </row>
    <row r="26" spans="1:20" ht="24" x14ac:dyDescent="0.3">
      <c r="A26" s="104">
        <v>19</v>
      </c>
      <c r="B26" s="125" t="s">
        <v>379</v>
      </c>
      <c r="C26" s="124" t="s">
        <v>359</v>
      </c>
      <c r="D26" s="126">
        <f t="shared" si="3"/>
        <v>200</v>
      </c>
      <c r="E26" s="126"/>
      <c r="F26" s="126"/>
      <c r="G26" s="126"/>
      <c r="H26" s="126"/>
      <c r="I26" s="126"/>
      <c r="J26" s="126"/>
      <c r="K26" s="126"/>
      <c r="L26" s="126"/>
      <c r="M26" s="126"/>
      <c r="N26" s="126">
        <f t="shared" si="2"/>
        <v>200</v>
      </c>
      <c r="O26" s="126">
        <v>200</v>
      </c>
      <c r="P26" s="126"/>
      <c r="Q26" s="126"/>
      <c r="R26" s="126"/>
      <c r="S26" s="126"/>
      <c r="T26" s="126"/>
    </row>
    <row r="27" spans="1:20" ht="24" x14ac:dyDescent="0.3">
      <c r="A27" s="104">
        <v>20</v>
      </c>
      <c r="B27" s="125" t="s">
        <v>380</v>
      </c>
      <c r="C27" s="124" t="s">
        <v>644</v>
      </c>
      <c r="D27" s="126">
        <f t="shared" si="3"/>
        <v>330</v>
      </c>
      <c r="E27" s="126"/>
      <c r="F27" s="126"/>
      <c r="G27" s="126"/>
      <c r="H27" s="126"/>
      <c r="I27" s="126"/>
      <c r="J27" s="126">
        <v>330</v>
      </c>
      <c r="K27" s="126"/>
      <c r="L27" s="126"/>
      <c r="M27" s="126"/>
      <c r="N27" s="126">
        <f t="shared" si="2"/>
        <v>0</v>
      </c>
      <c r="O27" s="126"/>
      <c r="P27" s="126"/>
      <c r="Q27" s="126"/>
      <c r="R27" s="126"/>
      <c r="S27" s="126"/>
      <c r="T27" s="126"/>
    </row>
    <row r="28" spans="1:20" ht="36" x14ac:dyDescent="0.3">
      <c r="A28" s="104">
        <v>21</v>
      </c>
      <c r="B28" s="125" t="s">
        <v>382</v>
      </c>
      <c r="C28" s="124" t="s">
        <v>640</v>
      </c>
      <c r="D28" s="126">
        <f t="shared" si="3"/>
        <v>350</v>
      </c>
      <c r="E28" s="126"/>
      <c r="F28" s="126"/>
      <c r="G28" s="126"/>
      <c r="H28" s="126"/>
      <c r="I28" s="126"/>
      <c r="J28" s="126"/>
      <c r="K28" s="126"/>
      <c r="L28" s="126"/>
      <c r="M28" s="126"/>
      <c r="N28" s="126">
        <f t="shared" si="2"/>
        <v>0</v>
      </c>
      <c r="O28" s="126"/>
      <c r="P28" s="126"/>
      <c r="Q28" s="126"/>
      <c r="R28" s="126">
        <v>350</v>
      </c>
      <c r="S28" s="126"/>
      <c r="T28" s="126"/>
    </row>
    <row r="29" spans="1:20" ht="24" x14ac:dyDescent="0.3">
      <c r="A29" s="104">
        <v>22</v>
      </c>
      <c r="B29" s="125" t="s">
        <v>383</v>
      </c>
      <c r="C29" s="124" t="s">
        <v>645</v>
      </c>
      <c r="D29" s="126">
        <f t="shared" si="3"/>
        <v>310</v>
      </c>
      <c r="E29" s="126"/>
      <c r="F29" s="126"/>
      <c r="G29" s="126"/>
      <c r="H29" s="126"/>
      <c r="I29" s="126"/>
      <c r="J29" s="126"/>
      <c r="K29" s="126"/>
      <c r="L29" s="126"/>
      <c r="M29" s="126"/>
      <c r="N29" s="126">
        <f t="shared" si="2"/>
        <v>310</v>
      </c>
      <c r="O29" s="126">
        <v>310</v>
      </c>
      <c r="P29" s="126"/>
      <c r="Q29" s="126"/>
      <c r="R29" s="126"/>
      <c r="S29" s="126"/>
      <c r="T29" s="126"/>
    </row>
    <row r="30" spans="1:20" ht="39" customHeight="1" x14ac:dyDescent="0.3">
      <c r="A30" s="104">
        <v>23</v>
      </c>
      <c r="B30" s="125" t="s">
        <v>385</v>
      </c>
      <c r="C30" s="124" t="s">
        <v>306</v>
      </c>
      <c r="D30" s="126">
        <f t="shared" si="3"/>
        <v>560</v>
      </c>
      <c r="E30" s="126"/>
      <c r="F30" s="126"/>
      <c r="G30" s="126"/>
      <c r="H30" s="126"/>
      <c r="I30" s="126"/>
      <c r="J30" s="126"/>
      <c r="K30" s="126"/>
      <c r="L30" s="126"/>
      <c r="M30" s="126"/>
      <c r="N30" s="126">
        <f t="shared" si="2"/>
        <v>560</v>
      </c>
      <c r="O30" s="126"/>
      <c r="P30" s="126"/>
      <c r="Q30" s="126">
        <v>560</v>
      </c>
      <c r="R30" s="126"/>
      <c r="S30" s="126"/>
      <c r="T30" s="126"/>
    </row>
    <row r="31" spans="1:20" ht="25.8" customHeight="1" x14ac:dyDescent="0.3">
      <c r="A31" s="104">
        <v>24</v>
      </c>
      <c r="B31" s="125" t="s">
        <v>386</v>
      </c>
      <c r="C31" s="124" t="s">
        <v>384</v>
      </c>
      <c r="D31" s="126">
        <f t="shared" si="3"/>
        <v>300</v>
      </c>
      <c r="E31" s="126"/>
      <c r="F31" s="126"/>
      <c r="G31" s="126"/>
      <c r="H31" s="126"/>
      <c r="I31" s="126"/>
      <c r="J31" s="126">
        <v>300</v>
      </c>
      <c r="K31" s="126"/>
      <c r="L31" s="126"/>
      <c r="M31" s="126"/>
      <c r="N31" s="126">
        <f t="shared" si="2"/>
        <v>0</v>
      </c>
      <c r="O31" s="126"/>
      <c r="P31" s="126"/>
      <c r="Q31" s="126"/>
      <c r="R31" s="126"/>
      <c r="S31" s="126"/>
      <c r="T31" s="126"/>
    </row>
    <row r="32" spans="1:20" ht="25.2" customHeight="1" x14ac:dyDescent="0.3">
      <c r="A32" s="104">
        <v>25</v>
      </c>
      <c r="B32" s="125" t="s">
        <v>387</v>
      </c>
      <c r="C32" s="124" t="s">
        <v>359</v>
      </c>
      <c r="D32" s="126">
        <f t="shared" si="3"/>
        <v>250</v>
      </c>
      <c r="E32" s="126"/>
      <c r="F32" s="126"/>
      <c r="G32" s="126"/>
      <c r="H32" s="126"/>
      <c r="I32" s="126"/>
      <c r="J32" s="126"/>
      <c r="K32" s="126"/>
      <c r="L32" s="126"/>
      <c r="M32" s="126"/>
      <c r="N32" s="126">
        <f t="shared" si="2"/>
        <v>0</v>
      </c>
      <c r="O32" s="126"/>
      <c r="P32" s="126"/>
      <c r="Q32" s="126"/>
      <c r="R32" s="126">
        <v>250</v>
      </c>
      <c r="S32" s="126"/>
      <c r="T32" s="126"/>
    </row>
    <row r="33" spans="1:20" ht="24" x14ac:dyDescent="0.3">
      <c r="A33" s="104">
        <v>26</v>
      </c>
      <c r="B33" s="125" t="s">
        <v>388</v>
      </c>
      <c r="C33" s="124" t="s">
        <v>359</v>
      </c>
      <c r="D33" s="126">
        <f t="shared" si="3"/>
        <v>700</v>
      </c>
      <c r="E33" s="126"/>
      <c r="F33" s="126"/>
      <c r="G33" s="126"/>
      <c r="H33" s="126"/>
      <c r="I33" s="126"/>
      <c r="J33" s="126"/>
      <c r="K33" s="126"/>
      <c r="L33" s="126"/>
      <c r="M33" s="126"/>
      <c r="N33" s="126">
        <f t="shared" si="2"/>
        <v>700</v>
      </c>
      <c r="O33" s="126">
        <v>700</v>
      </c>
      <c r="P33" s="126"/>
      <c r="Q33" s="126"/>
      <c r="R33" s="126"/>
      <c r="S33" s="126"/>
      <c r="T33" s="126"/>
    </row>
    <row r="34" spans="1:20" ht="24" x14ac:dyDescent="0.3">
      <c r="A34" s="104">
        <v>27</v>
      </c>
      <c r="B34" s="125" t="s">
        <v>389</v>
      </c>
      <c r="C34" s="124" t="s">
        <v>359</v>
      </c>
      <c r="D34" s="126">
        <f t="shared" si="3"/>
        <v>1100</v>
      </c>
      <c r="E34" s="126"/>
      <c r="F34" s="126"/>
      <c r="G34" s="126"/>
      <c r="H34" s="126"/>
      <c r="I34" s="126"/>
      <c r="J34" s="126"/>
      <c r="K34" s="126"/>
      <c r="L34" s="126"/>
      <c r="M34" s="126"/>
      <c r="N34" s="126">
        <f t="shared" si="2"/>
        <v>1100</v>
      </c>
      <c r="O34" s="126"/>
      <c r="P34" s="126"/>
      <c r="Q34" s="126">
        <v>1100</v>
      </c>
      <c r="R34" s="126"/>
      <c r="S34" s="126"/>
      <c r="T34" s="126"/>
    </row>
    <row r="35" spans="1:20" ht="28.8" customHeight="1" x14ac:dyDescent="0.3">
      <c r="A35" s="104">
        <v>28</v>
      </c>
      <c r="B35" s="125" t="s">
        <v>390</v>
      </c>
      <c r="C35" s="124" t="s">
        <v>359</v>
      </c>
      <c r="D35" s="126">
        <f t="shared" si="3"/>
        <v>200</v>
      </c>
      <c r="E35" s="126"/>
      <c r="F35" s="126"/>
      <c r="G35" s="126"/>
      <c r="H35" s="126"/>
      <c r="I35" s="126"/>
      <c r="J35" s="126"/>
      <c r="K35" s="126"/>
      <c r="L35" s="126"/>
      <c r="M35" s="126"/>
      <c r="N35" s="126">
        <f t="shared" si="2"/>
        <v>0</v>
      </c>
      <c r="O35" s="126"/>
      <c r="P35" s="126"/>
      <c r="Q35" s="126"/>
      <c r="R35" s="126">
        <v>200</v>
      </c>
      <c r="S35" s="126"/>
      <c r="T35" s="126"/>
    </row>
    <row r="36" spans="1:20" ht="18" customHeight="1" x14ac:dyDescent="0.3">
      <c r="A36" s="104" t="s">
        <v>391</v>
      </c>
      <c r="B36" s="125" t="s">
        <v>392</v>
      </c>
      <c r="C36" s="124"/>
      <c r="D36" s="126">
        <f t="shared" si="3"/>
        <v>3625</v>
      </c>
      <c r="E36" s="126"/>
      <c r="F36" s="126"/>
      <c r="G36" s="126"/>
      <c r="H36" s="126"/>
      <c r="I36" s="126"/>
      <c r="J36" s="126"/>
      <c r="K36" s="126"/>
      <c r="L36" s="126"/>
      <c r="M36" s="126"/>
      <c r="N36" s="126">
        <f t="shared" si="2"/>
        <v>0</v>
      </c>
      <c r="O36" s="126"/>
      <c r="P36" s="126"/>
      <c r="Q36" s="126"/>
      <c r="R36" s="126"/>
      <c r="S36" s="126"/>
      <c r="T36" s="126">
        <v>3625</v>
      </c>
    </row>
    <row r="37" spans="1:20" ht="20.399999999999999" customHeight="1" x14ac:dyDescent="0.3">
      <c r="A37" s="103" t="s">
        <v>16</v>
      </c>
      <c r="B37" s="123" t="s">
        <v>393</v>
      </c>
      <c r="C37" s="124"/>
      <c r="D37" s="122">
        <f t="shared" ref="D37:T37" si="4">SUM(D38:D68)</f>
        <v>140000</v>
      </c>
      <c r="E37" s="122">
        <f t="shared" si="4"/>
        <v>3000</v>
      </c>
      <c r="F37" s="122">
        <f t="shared" si="4"/>
        <v>0</v>
      </c>
      <c r="G37" s="122">
        <f t="shared" si="4"/>
        <v>0</v>
      </c>
      <c r="H37" s="122">
        <f t="shared" si="4"/>
        <v>0</v>
      </c>
      <c r="I37" s="122">
        <f t="shared" si="4"/>
        <v>0</v>
      </c>
      <c r="J37" s="122">
        <f t="shared" si="4"/>
        <v>2500</v>
      </c>
      <c r="K37" s="122">
        <f t="shared" si="4"/>
        <v>0</v>
      </c>
      <c r="L37" s="122">
        <f t="shared" si="4"/>
        <v>0</v>
      </c>
      <c r="M37" s="122">
        <f t="shared" si="4"/>
        <v>0</v>
      </c>
      <c r="N37" s="122">
        <f t="shared" si="4"/>
        <v>83200</v>
      </c>
      <c r="O37" s="122">
        <f t="shared" si="4"/>
        <v>19700</v>
      </c>
      <c r="P37" s="122">
        <f t="shared" si="4"/>
        <v>0</v>
      </c>
      <c r="Q37" s="122">
        <f t="shared" si="4"/>
        <v>63500</v>
      </c>
      <c r="R37" s="122">
        <f t="shared" si="4"/>
        <v>30700</v>
      </c>
      <c r="S37" s="122">
        <f t="shared" si="4"/>
        <v>0</v>
      </c>
      <c r="T37" s="122">
        <f t="shared" si="4"/>
        <v>20600</v>
      </c>
    </row>
    <row r="38" spans="1:20" ht="26.4" customHeight="1" x14ac:dyDescent="0.3">
      <c r="A38" s="104">
        <v>1</v>
      </c>
      <c r="B38" s="125" t="s">
        <v>394</v>
      </c>
      <c r="C38" s="124" t="s">
        <v>395</v>
      </c>
      <c r="D38" s="126">
        <f t="shared" ref="D38:D68" si="5">SUM(E38:N38,R38:T38)</f>
        <v>7000</v>
      </c>
      <c r="E38" s="126"/>
      <c r="F38" s="126"/>
      <c r="G38" s="126"/>
      <c r="H38" s="126"/>
      <c r="I38" s="126"/>
      <c r="J38" s="126"/>
      <c r="K38" s="126"/>
      <c r="L38" s="126"/>
      <c r="M38" s="126"/>
      <c r="N38" s="126">
        <f t="shared" si="2"/>
        <v>7000</v>
      </c>
      <c r="O38" s="126">
        <v>7000</v>
      </c>
      <c r="P38" s="126"/>
      <c r="Q38" s="126"/>
      <c r="R38" s="126"/>
      <c r="S38" s="126"/>
      <c r="T38" s="126"/>
    </row>
    <row r="39" spans="1:20" ht="24" x14ac:dyDescent="0.3">
      <c r="A39" s="104">
        <v>2</v>
      </c>
      <c r="B39" s="125" t="s">
        <v>396</v>
      </c>
      <c r="C39" s="124" t="s">
        <v>359</v>
      </c>
      <c r="D39" s="126">
        <f t="shared" si="5"/>
        <v>2500</v>
      </c>
      <c r="E39" s="126"/>
      <c r="F39" s="126"/>
      <c r="G39" s="126"/>
      <c r="H39" s="126"/>
      <c r="I39" s="126"/>
      <c r="J39" s="126"/>
      <c r="K39" s="126"/>
      <c r="L39" s="126"/>
      <c r="M39" s="126"/>
      <c r="N39" s="126">
        <f t="shared" si="2"/>
        <v>2500</v>
      </c>
      <c r="O39" s="126"/>
      <c r="P39" s="126"/>
      <c r="Q39" s="126">
        <v>2500</v>
      </c>
      <c r="R39" s="126"/>
      <c r="S39" s="126"/>
      <c r="T39" s="126"/>
    </row>
    <row r="40" spans="1:20" ht="24" x14ac:dyDescent="0.3">
      <c r="A40" s="104">
        <v>3</v>
      </c>
      <c r="B40" s="125" t="s">
        <v>397</v>
      </c>
      <c r="C40" s="124" t="s">
        <v>359</v>
      </c>
      <c r="D40" s="126">
        <f t="shared" si="5"/>
        <v>10000</v>
      </c>
      <c r="E40" s="126"/>
      <c r="F40" s="126"/>
      <c r="G40" s="126"/>
      <c r="H40" s="126"/>
      <c r="I40" s="126"/>
      <c r="J40" s="126"/>
      <c r="K40" s="126"/>
      <c r="L40" s="126"/>
      <c r="M40" s="126"/>
      <c r="N40" s="126">
        <f t="shared" si="2"/>
        <v>10000</v>
      </c>
      <c r="O40" s="126"/>
      <c r="P40" s="126"/>
      <c r="Q40" s="126">
        <v>10000</v>
      </c>
      <c r="R40" s="126"/>
      <c r="S40" s="126"/>
      <c r="T40" s="126"/>
    </row>
    <row r="41" spans="1:20" ht="24" x14ac:dyDescent="0.3">
      <c r="A41" s="104">
        <v>4</v>
      </c>
      <c r="B41" s="125" t="s">
        <v>398</v>
      </c>
      <c r="C41" s="124" t="s">
        <v>359</v>
      </c>
      <c r="D41" s="126">
        <f t="shared" si="5"/>
        <v>3500</v>
      </c>
      <c r="E41" s="126"/>
      <c r="F41" s="126"/>
      <c r="G41" s="126"/>
      <c r="H41" s="126"/>
      <c r="I41" s="126"/>
      <c r="J41" s="126"/>
      <c r="K41" s="126"/>
      <c r="L41" s="126"/>
      <c r="M41" s="126"/>
      <c r="N41" s="126">
        <f t="shared" si="2"/>
        <v>3500</v>
      </c>
      <c r="O41" s="126"/>
      <c r="P41" s="126"/>
      <c r="Q41" s="126">
        <v>3500</v>
      </c>
      <c r="R41" s="126"/>
      <c r="S41" s="126"/>
      <c r="T41" s="126"/>
    </row>
    <row r="42" spans="1:20" ht="27" customHeight="1" x14ac:dyDescent="0.3">
      <c r="A42" s="104">
        <v>5</v>
      </c>
      <c r="B42" s="125" t="s">
        <v>399</v>
      </c>
      <c r="C42" s="124" t="s">
        <v>359</v>
      </c>
      <c r="D42" s="126">
        <f t="shared" si="5"/>
        <v>4000</v>
      </c>
      <c r="E42" s="126"/>
      <c r="F42" s="126"/>
      <c r="G42" s="126"/>
      <c r="H42" s="126"/>
      <c r="I42" s="126"/>
      <c r="J42" s="126"/>
      <c r="K42" s="126"/>
      <c r="L42" s="126"/>
      <c r="M42" s="126"/>
      <c r="N42" s="126">
        <f t="shared" si="2"/>
        <v>4000</v>
      </c>
      <c r="O42" s="126"/>
      <c r="P42" s="126"/>
      <c r="Q42" s="126">
        <v>4000</v>
      </c>
      <c r="R42" s="126"/>
      <c r="S42" s="126"/>
      <c r="T42" s="126"/>
    </row>
    <row r="43" spans="1:20" ht="24" x14ac:dyDescent="0.3">
      <c r="A43" s="104">
        <v>6</v>
      </c>
      <c r="B43" s="125" t="s">
        <v>400</v>
      </c>
      <c r="C43" s="124" t="s">
        <v>359</v>
      </c>
      <c r="D43" s="126">
        <f t="shared" si="5"/>
        <v>2000</v>
      </c>
      <c r="E43" s="126"/>
      <c r="F43" s="126"/>
      <c r="G43" s="126"/>
      <c r="H43" s="126"/>
      <c r="I43" s="126"/>
      <c r="J43" s="126"/>
      <c r="K43" s="126"/>
      <c r="L43" s="126"/>
      <c r="M43" s="126"/>
      <c r="N43" s="126">
        <f t="shared" si="2"/>
        <v>2000</v>
      </c>
      <c r="O43" s="126"/>
      <c r="P43" s="126"/>
      <c r="Q43" s="126">
        <v>2000</v>
      </c>
      <c r="R43" s="126"/>
      <c r="S43" s="126"/>
      <c r="T43" s="126"/>
    </row>
    <row r="44" spans="1:20" ht="24" x14ac:dyDescent="0.3">
      <c r="A44" s="104">
        <v>7</v>
      </c>
      <c r="B44" s="125" t="s">
        <v>401</v>
      </c>
      <c r="C44" s="124" t="s">
        <v>359</v>
      </c>
      <c r="D44" s="126">
        <f t="shared" si="5"/>
        <v>1000</v>
      </c>
      <c r="E44" s="126"/>
      <c r="F44" s="126"/>
      <c r="G44" s="126"/>
      <c r="H44" s="126"/>
      <c r="I44" s="126"/>
      <c r="J44" s="126"/>
      <c r="K44" s="126"/>
      <c r="L44" s="126"/>
      <c r="M44" s="126"/>
      <c r="N44" s="126">
        <f t="shared" si="2"/>
        <v>1000</v>
      </c>
      <c r="O44" s="126"/>
      <c r="P44" s="126"/>
      <c r="Q44" s="126">
        <v>1000</v>
      </c>
      <c r="R44" s="126"/>
      <c r="S44" s="126"/>
      <c r="T44" s="126"/>
    </row>
    <row r="45" spans="1:20" ht="24" x14ac:dyDescent="0.3">
      <c r="A45" s="104">
        <v>9</v>
      </c>
      <c r="B45" s="125" t="s">
        <v>402</v>
      </c>
      <c r="C45" s="124" t="s">
        <v>359</v>
      </c>
      <c r="D45" s="126">
        <f t="shared" si="5"/>
        <v>2000</v>
      </c>
      <c r="E45" s="126"/>
      <c r="F45" s="126"/>
      <c r="G45" s="126"/>
      <c r="H45" s="126"/>
      <c r="I45" s="126"/>
      <c r="J45" s="126"/>
      <c r="K45" s="126"/>
      <c r="L45" s="126"/>
      <c r="M45" s="126"/>
      <c r="N45" s="126">
        <f t="shared" si="2"/>
        <v>2000</v>
      </c>
      <c r="O45" s="126"/>
      <c r="P45" s="126"/>
      <c r="Q45" s="126">
        <v>2000</v>
      </c>
      <c r="R45" s="126"/>
      <c r="S45" s="126"/>
      <c r="T45" s="126"/>
    </row>
    <row r="46" spans="1:20" ht="24" x14ac:dyDescent="0.3">
      <c r="A46" s="104">
        <v>10</v>
      </c>
      <c r="B46" s="125" t="s">
        <v>403</v>
      </c>
      <c r="C46" s="124" t="s">
        <v>359</v>
      </c>
      <c r="D46" s="126">
        <f t="shared" si="5"/>
        <v>4700</v>
      </c>
      <c r="E46" s="126"/>
      <c r="F46" s="126"/>
      <c r="G46" s="126"/>
      <c r="H46" s="126"/>
      <c r="I46" s="126"/>
      <c r="J46" s="126"/>
      <c r="K46" s="126"/>
      <c r="L46" s="126"/>
      <c r="M46" s="126"/>
      <c r="N46" s="126">
        <f t="shared" si="2"/>
        <v>4700</v>
      </c>
      <c r="O46" s="126"/>
      <c r="P46" s="126"/>
      <c r="Q46" s="126">
        <v>4700</v>
      </c>
      <c r="R46" s="126"/>
      <c r="S46" s="126"/>
      <c r="T46" s="126"/>
    </row>
    <row r="47" spans="1:20" ht="24" x14ac:dyDescent="0.3">
      <c r="A47" s="104">
        <v>11</v>
      </c>
      <c r="B47" s="125" t="s">
        <v>404</v>
      </c>
      <c r="C47" s="124" t="s">
        <v>359</v>
      </c>
      <c r="D47" s="126">
        <f t="shared" si="5"/>
        <v>6200</v>
      </c>
      <c r="E47" s="126"/>
      <c r="F47" s="126"/>
      <c r="G47" s="126"/>
      <c r="H47" s="126"/>
      <c r="I47" s="126"/>
      <c r="J47" s="126"/>
      <c r="K47" s="126"/>
      <c r="L47" s="126"/>
      <c r="M47" s="126"/>
      <c r="N47" s="126">
        <f t="shared" si="2"/>
        <v>6200</v>
      </c>
      <c r="O47" s="126"/>
      <c r="P47" s="126"/>
      <c r="Q47" s="126">
        <v>6200</v>
      </c>
      <c r="R47" s="126"/>
      <c r="S47" s="126"/>
      <c r="T47" s="126"/>
    </row>
    <row r="48" spans="1:20" ht="24" x14ac:dyDescent="0.3">
      <c r="A48" s="104">
        <v>12</v>
      </c>
      <c r="B48" s="125" t="s">
        <v>405</v>
      </c>
      <c r="C48" s="124" t="s">
        <v>359</v>
      </c>
      <c r="D48" s="126">
        <f t="shared" si="5"/>
        <v>5300</v>
      </c>
      <c r="E48" s="126"/>
      <c r="F48" s="126"/>
      <c r="G48" s="126"/>
      <c r="H48" s="126"/>
      <c r="I48" s="126"/>
      <c r="J48" s="126"/>
      <c r="K48" s="126"/>
      <c r="L48" s="126"/>
      <c r="M48" s="126"/>
      <c r="N48" s="126">
        <f t="shared" si="2"/>
        <v>5300</v>
      </c>
      <c r="O48" s="126"/>
      <c r="P48" s="126"/>
      <c r="Q48" s="126">
        <v>5300</v>
      </c>
      <c r="R48" s="126"/>
      <c r="S48" s="126"/>
      <c r="T48" s="126"/>
    </row>
    <row r="49" spans="1:20" ht="24" x14ac:dyDescent="0.3">
      <c r="A49" s="104">
        <v>13</v>
      </c>
      <c r="B49" s="125" t="s">
        <v>406</v>
      </c>
      <c r="C49" s="124" t="s">
        <v>359</v>
      </c>
      <c r="D49" s="126">
        <f t="shared" si="5"/>
        <v>5000</v>
      </c>
      <c r="E49" s="126"/>
      <c r="F49" s="126"/>
      <c r="G49" s="126"/>
      <c r="H49" s="126"/>
      <c r="I49" s="126"/>
      <c r="J49" s="126"/>
      <c r="K49" s="126"/>
      <c r="L49" s="126"/>
      <c r="M49" s="126"/>
      <c r="N49" s="126">
        <f t="shared" si="2"/>
        <v>5000</v>
      </c>
      <c r="O49" s="126"/>
      <c r="P49" s="126"/>
      <c r="Q49" s="126">
        <v>5000</v>
      </c>
      <c r="R49" s="126"/>
      <c r="S49" s="126"/>
      <c r="T49" s="126"/>
    </row>
    <row r="50" spans="1:20" ht="24" x14ac:dyDescent="0.3">
      <c r="A50" s="104">
        <v>14</v>
      </c>
      <c r="B50" s="125" t="s">
        <v>407</v>
      </c>
      <c r="C50" s="124" t="s">
        <v>359</v>
      </c>
      <c r="D50" s="126">
        <f t="shared" si="5"/>
        <v>6200</v>
      </c>
      <c r="E50" s="126"/>
      <c r="F50" s="126"/>
      <c r="G50" s="126"/>
      <c r="H50" s="126"/>
      <c r="I50" s="126"/>
      <c r="J50" s="126"/>
      <c r="K50" s="126"/>
      <c r="L50" s="126"/>
      <c r="M50" s="126"/>
      <c r="N50" s="126">
        <f t="shared" si="2"/>
        <v>6200</v>
      </c>
      <c r="O50" s="126"/>
      <c r="P50" s="126"/>
      <c r="Q50" s="126">
        <v>6200</v>
      </c>
      <c r="R50" s="126"/>
      <c r="S50" s="126"/>
      <c r="T50" s="126"/>
    </row>
    <row r="51" spans="1:20" ht="24" x14ac:dyDescent="0.3">
      <c r="A51" s="104">
        <v>15</v>
      </c>
      <c r="B51" s="125" t="s">
        <v>408</v>
      </c>
      <c r="C51" s="124" t="s">
        <v>359</v>
      </c>
      <c r="D51" s="126">
        <f t="shared" si="5"/>
        <v>1900</v>
      </c>
      <c r="E51" s="126"/>
      <c r="F51" s="126"/>
      <c r="G51" s="126"/>
      <c r="H51" s="126"/>
      <c r="I51" s="126"/>
      <c r="J51" s="126"/>
      <c r="K51" s="126"/>
      <c r="L51" s="126"/>
      <c r="M51" s="126"/>
      <c r="N51" s="126">
        <f t="shared" si="2"/>
        <v>1900</v>
      </c>
      <c r="O51" s="126"/>
      <c r="P51" s="126"/>
      <c r="Q51" s="126">
        <v>1900</v>
      </c>
      <c r="R51" s="126"/>
      <c r="S51" s="126"/>
      <c r="T51" s="126"/>
    </row>
    <row r="52" spans="1:20" ht="38.4" customHeight="1" x14ac:dyDescent="0.3">
      <c r="A52" s="104">
        <v>16</v>
      </c>
      <c r="B52" s="125" t="s">
        <v>409</v>
      </c>
      <c r="C52" s="124" t="s">
        <v>359</v>
      </c>
      <c r="D52" s="126">
        <f t="shared" si="5"/>
        <v>3000</v>
      </c>
      <c r="E52" s="126"/>
      <c r="F52" s="126"/>
      <c r="G52" s="126"/>
      <c r="H52" s="126"/>
      <c r="I52" s="126"/>
      <c r="J52" s="126"/>
      <c r="K52" s="126"/>
      <c r="L52" s="126"/>
      <c r="M52" s="126"/>
      <c r="N52" s="126">
        <f t="shared" si="2"/>
        <v>3000</v>
      </c>
      <c r="O52" s="126"/>
      <c r="P52" s="126"/>
      <c r="Q52" s="126">
        <v>3000</v>
      </c>
      <c r="R52" s="126"/>
      <c r="S52" s="126"/>
      <c r="T52" s="126"/>
    </row>
    <row r="53" spans="1:20" ht="24" x14ac:dyDescent="0.3">
      <c r="A53" s="104">
        <v>17</v>
      </c>
      <c r="B53" s="125" t="s">
        <v>410</v>
      </c>
      <c r="C53" s="124" t="s">
        <v>359</v>
      </c>
      <c r="D53" s="126">
        <f t="shared" si="5"/>
        <v>3500</v>
      </c>
      <c r="E53" s="126"/>
      <c r="F53" s="126"/>
      <c r="G53" s="126"/>
      <c r="H53" s="126"/>
      <c r="I53" s="126"/>
      <c r="J53" s="126"/>
      <c r="K53" s="126"/>
      <c r="L53" s="126"/>
      <c r="M53" s="126"/>
      <c r="N53" s="126">
        <f t="shared" si="2"/>
        <v>3500</v>
      </c>
      <c r="O53" s="126"/>
      <c r="P53" s="126"/>
      <c r="Q53" s="126">
        <v>3500</v>
      </c>
      <c r="R53" s="126"/>
      <c r="S53" s="126"/>
      <c r="T53" s="126"/>
    </row>
    <row r="54" spans="1:20" ht="27.6" customHeight="1" x14ac:dyDescent="0.3">
      <c r="A54" s="104">
        <v>10</v>
      </c>
      <c r="B54" s="125" t="s">
        <v>411</v>
      </c>
      <c r="C54" s="124" t="s">
        <v>646</v>
      </c>
      <c r="D54" s="126">
        <f>SUM(E54:N54,R54:T54)</f>
        <v>200</v>
      </c>
      <c r="E54" s="126"/>
      <c r="F54" s="126"/>
      <c r="G54" s="126"/>
      <c r="H54" s="126"/>
      <c r="I54" s="126"/>
      <c r="J54" s="126"/>
      <c r="K54" s="126"/>
      <c r="L54" s="126"/>
      <c r="M54" s="126"/>
      <c r="N54" s="126">
        <f>SUM(O54:Q54)</f>
        <v>200</v>
      </c>
      <c r="O54" s="126"/>
      <c r="P54" s="126"/>
      <c r="Q54" s="126">
        <v>200</v>
      </c>
      <c r="R54" s="126"/>
      <c r="S54" s="126"/>
      <c r="T54" s="126"/>
    </row>
    <row r="55" spans="1:20" ht="24" x14ac:dyDescent="0.3">
      <c r="A55" s="104">
        <v>8</v>
      </c>
      <c r="B55" s="125" t="s">
        <v>412</v>
      </c>
      <c r="C55" s="124" t="s">
        <v>359</v>
      </c>
      <c r="D55" s="126">
        <f>SUM(E55:N55,R55:T55)</f>
        <v>3000</v>
      </c>
      <c r="E55" s="126">
        <v>3000</v>
      </c>
      <c r="F55" s="126"/>
      <c r="G55" s="126"/>
      <c r="H55" s="126"/>
      <c r="I55" s="126"/>
      <c r="J55" s="126"/>
      <c r="K55" s="126"/>
      <c r="L55" s="126"/>
      <c r="M55" s="126"/>
      <c r="N55" s="126">
        <f>SUM(O55:Q55)</f>
        <v>0</v>
      </c>
      <c r="O55" s="126"/>
      <c r="P55" s="126"/>
      <c r="Q55" s="126"/>
      <c r="R55" s="126"/>
      <c r="S55" s="126"/>
      <c r="T55" s="126"/>
    </row>
    <row r="56" spans="1:20" ht="28.8" customHeight="1" x14ac:dyDescent="0.3">
      <c r="A56" s="104">
        <v>15</v>
      </c>
      <c r="B56" s="125" t="s">
        <v>413</v>
      </c>
      <c r="C56" s="124" t="s">
        <v>359</v>
      </c>
      <c r="D56" s="126">
        <f>SUM(E56:N56,R56:T56)</f>
        <v>1500</v>
      </c>
      <c r="E56" s="126"/>
      <c r="F56" s="126"/>
      <c r="G56" s="126"/>
      <c r="H56" s="126"/>
      <c r="I56" s="126"/>
      <c r="J56" s="126"/>
      <c r="K56" s="126"/>
      <c r="L56" s="126"/>
      <c r="M56" s="126"/>
      <c r="N56" s="126">
        <f>SUM(O56:Q56)</f>
        <v>1500</v>
      </c>
      <c r="O56" s="126"/>
      <c r="P56" s="126"/>
      <c r="Q56" s="126">
        <v>1500</v>
      </c>
      <c r="R56" s="126"/>
      <c r="S56" s="126"/>
      <c r="T56" s="126"/>
    </row>
    <row r="57" spans="1:20" ht="24" x14ac:dyDescent="0.3">
      <c r="A57" s="104">
        <v>18</v>
      </c>
      <c r="B57" s="125" t="s">
        <v>414</v>
      </c>
      <c r="C57" s="124" t="s">
        <v>359</v>
      </c>
      <c r="D57" s="126">
        <f t="shared" si="5"/>
        <v>30000</v>
      </c>
      <c r="E57" s="126"/>
      <c r="F57" s="126"/>
      <c r="G57" s="126"/>
      <c r="H57" s="126"/>
      <c r="I57" s="126"/>
      <c r="J57" s="126"/>
      <c r="K57" s="126"/>
      <c r="L57" s="126"/>
      <c r="M57" s="126"/>
      <c r="N57" s="126">
        <f t="shared" si="2"/>
        <v>0</v>
      </c>
      <c r="O57" s="126"/>
      <c r="P57" s="126"/>
      <c r="Q57" s="126"/>
      <c r="R57" s="126">
        <v>30000</v>
      </c>
      <c r="S57" s="126"/>
      <c r="T57" s="126"/>
    </row>
    <row r="58" spans="1:20" ht="24" x14ac:dyDescent="0.3">
      <c r="A58" s="104">
        <v>16</v>
      </c>
      <c r="B58" s="125" t="s">
        <v>415</v>
      </c>
      <c r="C58" s="124" t="s">
        <v>359</v>
      </c>
      <c r="D58" s="126">
        <f>SUM(E58:N58,R58:T58)</f>
        <v>700</v>
      </c>
      <c r="E58" s="126"/>
      <c r="F58" s="126"/>
      <c r="G58" s="126"/>
      <c r="H58" s="126"/>
      <c r="I58" s="126"/>
      <c r="J58" s="126"/>
      <c r="K58" s="126"/>
      <c r="L58" s="126"/>
      <c r="M58" s="126"/>
      <c r="N58" s="126">
        <f>SUM(O58:Q58)</f>
        <v>0</v>
      </c>
      <c r="O58" s="126"/>
      <c r="P58" s="126"/>
      <c r="Q58" s="126"/>
      <c r="R58" s="126">
        <v>700</v>
      </c>
      <c r="S58" s="126"/>
      <c r="T58" s="126"/>
    </row>
    <row r="59" spans="1:20" ht="27" customHeight="1" x14ac:dyDescent="0.3">
      <c r="A59" s="104">
        <v>12</v>
      </c>
      <c r="B59" s="125" t="s">
        <v>416</v>
      </c>
      <c r="C59" s="124" t="s">
        <v>645</v>
      </c>
      <c r="D59" s="126">
        <f>SUM(E59:N59,R59:T59)</f>
        <v>1000</v>
      </c>
      <c r="E59" s="126"/>
      <c r="F59" s="126"/>
      <c r="G59" s="126"/>
      <c r="H59" s="126"/>
      <c r="I59" s="126"/>
      <c r="J59" s="126">
        <v>1000</v>
      </c>
      <c r="K59" s="126"/>
      <c r="L59" s="126"/>
      <c r="M59" s="126"/>
      <c r="N59" s="126">
        <f>SUM(O59:Q59)</f>
        <v>0</v>
      </c>
      <c r="O59" s="126"/>
      <c r="P59" s="126"/>
      <c r="Q59" s="126"/>
      <c r="R59" s="126"/>
      <c r="S59" s="126"/>
      <c r="T59" s="126"/>
    </row>
    <row r="60" spans="1:20" ht="24" x14ac:dyDescent="0.3">
      <c r="A60" s="104">
        <v>14</v>
      </c>
      <c r="B60" s="125" t="s">
        <v>417</v>
      </c>
      <c r="C60" s="124" t="s">
        <v>645</v>
      </c>
      <c r="D60" s="126">
        <f>SUM(E60:N60,R60:T60)</f>
        <v>500</v>
      </c>
      <c r="E60" s="126"/>
      <c r="F60" s="126"/>
      <c r="G60" s="126"/>
      <c r="H60" s="126"/>
      <c r="I60" s="126"/>
      <c r="J60" s="126"/>
      <c r="K60" s="126"/>
      <c r="L60" s="126"/>
      <c r="M60" s="126"/>
      <c r="N60" s="126">
        <f>SUM(O60:Q60)</f>
        <v>500</v>
      </c>
      <c r="O60" s="126">
        <v>500</v>
      </c>
      <c r="P60" s="126"/>
      <c r="Q60" s="126"/>
      <c r="R60" s="126"/>
      <c r="S60" s="126"/>
      <c r="T60" s="126"/>
    </row>
    <row r="61" spans="1:20" ht="24" x14ac:dyDescent="0.3">
      <c r="A61" s="104">
        <v>19</v>
      </c>
      <c r="B61" s="125" t="s">
        <v>418</v>
      </c>
      <c r="C61" s="124" t="s">
        <v>647</v>
      </c>
      <c r="D61" s="126">
        <f t="shared" si="5"/>
        <v>1500</v>
      </c>
      <c r="E61" s="126"/>
      <c r="F61" s="126"/>
      <c r="G61" s="126"/>
      <c r="H61" s="126"/>
      <c r="I61" s="126"/>
      <c r="J61" s="126">
        <v>1500</v>
      </c>
      <c r="K61" s="126"/>
      <c r="L61" s="126"/>
      <c r="M61" s="126"/>
      <c r="N61" s="126">
        <f t="shared" si="2"/>
        <v>0</v>
      </c>
      <c r="O61" s="126"/>
      <c r="P61" s="126"/>
      <c r="Q61" s="126"/>
      <c r="R61" s="126"/>
      <c r="S61" s="126"/>
      <c r="T61" s="126"/>
    </row>
    <row r="62" spans="1:20" ht="24" x14ac:dyDescent="0.3">
      <c r="A62" s="104">
        <v>20</v>
      </c>
      <c r="B62" s="125" t="s">
        <v>419</v>
      </c>
      <c r="C62" s="124" t="s">
        <v>645</v>
      </c>
      <c r="D62" s="126">
        <f t="shared" si="5"/>
        <v>500</v>
      </c>
      <c r="E62" s="126"/>
      <c r="F62" s="126"/>
      <c r="G62" s="126"/>
      <c r="H62" s="126"/>
      <c r="I62" s="126"/>
      <c r="J62" s="126"/>
      <c r="K62" s="126"/>
      <c r="L62" s="126"/>
      <c r="M62" s="126"/>
      <c r="N62" s="126">
        <f t="shared" si="2"/>
        <v>500</v>
      </c>
      <c r="O62" s="126"/>
      <c r="P62" s="126"/>
      <c r="Q62" s="126">
        <v>500</v>
      </c>
      <c r="R62" s="126"/>
      <c r="S62" s="126"/>
      <c r="T62" s="126"/>
    </row>
    <row r="63" spans="1:20" ht="36" x14ac:dyDescent="0.3">
      <c r="A63" s="104">
        <v>21</v>
      </c>
      <c r="B63" s="125" t="s">
        <v>420</v>
      </c>
      <c r="C63" s="124" t="s">
        <v>359</v>
      </c>
      <c r="D63" s="126">
        <f t="shared" si="5"/>
        <v>1000</v>
      </c>
      <c r="E63" s="126"/>
      <c r="F63" s="126"/>
      <c r="G63" s="126"/>
      <c r="H63" s="126"/>
      <c r="I63" s="126"/>
      <c r="J63" s="126"/>
      <c r="K63" s="126"/>
      <c r="L63" s="126"/>
      <c r="M63" s="126"/>
      <c r="N63" s="126">
        <f t="shared" si="2"/>
        <v>1000</v>
      </c>
      <c r="O63" s="126">
        <v>1000</v>
      </c>
      <c r="P63" s="126"/>
      <c r="Q63" s="126"/>
      <c r="R63" s="126"/>
      <c r="S63" s="126"/>
      <c r="T63" s="126"/>
    </row>
    <row r="64" spans="1:20" ht="24" x14ac:dyDescent="0.3">
      <c r="A64" s="104">
        <v>25</v>
      </c>
      <c r="B64" s="125" t="s">
        <v>421</v>
      </c>
      <c r="C64" s="124" t="s">
        <v>359</v>
      </c>
      <c r="D64" s="126">
        <f t="shared" si="5"/>
        <v>1200</v>
      </c>
      <c r="E64" s="126"/>
      <c r="F64" s="126"/>
      <c r="G64" s="126"/>
      <c r="H64" s="126"/>
      <c r="I64" s="126"/>
      <c r="J64" s="126"/>
      <c r="K64" s="126"/>
      <c r="L64" s="126"/>
      <c r="M64" s="126"/>
      <c r="N64" s="126">
        <f t="shared" si="2"/>
        <v>1200</v>
      </c>
      <c r="O64" s="126">
        <v>1200</v>
      </c>
      <c r="P64" s="126"/>
      <c r="Q64" s="126"/>
      <c r="R64" s="126"/>
      <c r="S64" s="126"/>
      <c r="T64" s="126"/>
    </row>
    <row r="65" spans="1:20" ht="36" x14ac:dyDescent="0.3">
      <c r="A65" s="104">
        <v>26</v>
      </c>
      <c r="B65" s="125" t="s">
        <v>422</v>
      </c>
      <c r="C65" s="124" t="s">
        <v>359</v>
      </c>
      <c r="D65" s="126">
        <f t="shared" si="5"/>
        <v>3000</v>
      </c>
      <c r="E65" s="126"/>
      <c r="F65" s="126"/>
      <c r="G65" s="126"/>
      <c r="H65" s="126"/>
      <c r="I65" s="126"/>
      <c r="J65" s="126"/>
      <c r="K65" s="126"/>
      <c r="L65" s="126"/>
      <c r="M65" s="126"/>
      <c r="N65" s="126">
        <f t="shared" si="2"/>
        <v>3000</v>
      </c>
      <c r="O65" s="126">
        <v>3000</v>
      </c>
      <c r="P65" s="126"/>
      <c r="Q65" s="126"/>
      <c r="R65" s="126"/>
      <c r="S65" s="126"/>
      <c r="T65" s="126"/>
    </row>
    <row r="66" spans="1:20" ht="24" x14ac:dyDescent="0.3">
      <c r="A66" s="104">
        <v>27</v>
      </c>
      <c r="B66" s="125" t="s">
        <v>423</v>
      </c>
      <c r="C66" s="124" t="s">
        <v>359</v>
      </c>
      <c r="D66" s="126">
        <f t="shared" si="5"/>
        <v>7000</v>
      </c>
      <c r="E66" s="126"/>
      <c r="F66" s="126"/>
      <c r="G66" s="126"/>
      <c r="H66" s="126"/>
      <c r="I66" s="126"/>
      <c r="J66" s="126"/>
      <c r="K66" s="126"/>
      <c r="L66" s="126"/>
      <c r="M66" s="126"/>
      <c r="N66" s="126">
        <f t="shared" si="2"/>
        <v>7000</v>
      </c>
      <c r="O66" s="126">
        <v>7000</v>
      </c>
      <c r="P66" s="126"/>
      <c r="Q66" s="126"/>
      <c r="R66" s="126"/>
      <c r="S66" s="126"/>
      <c r="T66" s="126"/>
    </row>
    <row r="67" spans="1:20" ht="48" x14ac:dyDescent="0.3">
      <c r="A67" s="104">
        <v>29</v>
      </c>
      <c r="B67" s="125" t="s">
        <v>424</v>
      </c>
      <c r="C67" s="124" t="s">
        <v>642</v>
      </c>
      <c r="D67" s="126">
        <f>SUM(E67:N67,R67:T67)</f>
        <v>500</v>
      </c>
      <c r="E67" s="126"/>
      <c r="F67" s="126"/>
      <c r="G67" s="126"/>
      <c r="H67" s="126"/>
      <c r="I67" s="126"/>
      <c r="J67" s="126"/>
      <c r="K67" s="126"/>
      <c r="L67" s="126"/>
      <c r="M67" s="126"/>
      <c r="N67" s="126">
        <f t="shared" si="2"/>
        <v>500</v>
      </c>
      <c r="O67" s="126"/>
      <c r="P67" s="126"/>
      <c r="Q67" s="126">
        <v>500</v>
      </c>
      <c r="R67" s="126"/>
      <c r="S67" s="126"/>
      <c r="T67" s="126"/>
    </row>
    <row r="68" spans="1:20" x14ac:dyDescent="0.3">
      <c r="A68" s="104" t="s">
        <v>391</v>
      </c>
      <c r="B68" s="125" t="s">
        <v>392</v>
      </c>
      <c r="C68" s="124"/>
      <c r="D68" s="126">
        <f t="shared" si="5"/>
        <v>20600</v>
      </c>
      <c r="E68" s="126"/>
      <c r="F68" s="126"/>
      <c r="G68" s="126"/>
      <c r="H68" s="126"/>
      <c r="I68" s="126"/>
      <c r="J68" s="126"/>
      <c r="K68" s="126"/>
      <c r="L68" s="126"/>
      <c r="M68" s="126"/>
      <c r="N68" s="126">
        <f t="shared" si="2"/>
        <v>0</v>
      </c>
      <c r="O68" s="126"/>
      <c r="P68" s="126"/>
      <c r="Q68" s="126"/>
      <c r="R68" s="126"/>
      <c r="S68" s="126"/>
      <c r="T68" s="126">
        <v>20600</v>
      </c>
    </row>
  </sheetData>
  <mergeCells count="22">
    <mergeCell ref="A1:T1"/>
    <mergeCell ref="A2:T2"/>
    <mergeCell ref="A3:T3"/>
    <mergeCell ref="O4:T4"/>
    <mergeCell ref="A5:A6"/>
    <mergeCell ref="B5:B6"/>
    <mergeCell ref="C5:C6"/>
    <mergeCell ref="D5:D6"/>
    <mergeCell ref="E5:E6"/>
    <mergeCell ref="F5:F6"/>
    <mergeCell ref="G5:G6"/>
    <mergeCell ref="H5:H6"/>
    <mergeCell ref="I5:I6"/>
    <mergeCell ref="R5:R6"/>
    <mergeCell ref="S5:S6"/>
    <mergeCell ref="T5:T6"/>
    <mergeCell ref="J5:J6"/>
    <mergeCell ref="K5:K6"/>
    <mergeCell ref="L5:L6"/>
    <mergeCell ref="M5:M6"/>
    <mergeCell ref="N5:N6"/>
    <mergeCell ref="O5:Q5"/>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6"/>
  <sheetViews>
    <sheetView workbookViewId="0">
      <selection sqref="A1:S1"/>
    </sheetView>
  </sheetViews>
  <sheetFormatPr defaultRowHeight="14.4" x14ac:dyDescent="0.3"/>
  <cols>
    <col min="1" max="1" width="4.6640625" customWidth="1"/>
    <col min="2" max="2" width="36.109375" customWidth="1"/>
    <col min="4" max="4" width="10" customWidth="1"/>
    <col min="7" max="7" width="9.44140625" customWidth="1"/>
    <col min="10" max="10" width="9.6640625" customWidth="1"/>
    <col min="14" max="14" width="9.88671875" customWidth="1"/>
    <col min="15" max="15" width="9.77734375" customWidth="1"/>
    <col min="17" max="17" width="10.77734375" customWidth="1"/>
  </cols>
  <sheetData>
    <row r="1" spans="1:19" ht="17.399999999999999" x14ac:dyDescent="0.3">
      <c r="A1" s="64" t="s">
        <v>650</v>
      </c>
      <c r="B1" s="64"/>
      <c r="C1" s="64"/>
      <c r="D1" s="64"/>
      <c r="E1" s="64"/>
      <c r="F1" s="64"/>
      <c r="G1" s="64"/>
      <c r="H1" s="64"/>
      <c r="I1" s="64"/>
      <c r="J1" s="64"/>
      <c r="K1" s="64"/>
      <c r="L1" s="64"/>
      <c r="M1" s="64"/>
      <c r="N1" s="64"/>
      <c r="O1" s="64"/>
      <c r="P1" s="64"/>
      <c r="Q1" s="64"/>
      <c r="R1" s="64"/>
      <c r="S1" s="64"/>
    </row>
    <row r="2" spans="1:19" ht="17.399999999999999" x14ac:dyDescent="0.3">
      <c r="A2" s="64" t="s">
        <v>649</v>
      </c>
      <c r="B2" s="64"/>
      <c r="C2" s="64"/>
      <c r="D2" s="64"/>
      <c r="E2" s="64"/>
      <c r="F2" s="64"/>
      <c r="G2" s="64"/>
      <c r="H2" s="64"/>
      <c r="I2" s="64"/>
      <c r="J2" s="64"/>
      <c r="K2" s="64"/>
      <c r="L2" s="64"/>
      <c r="M2" s="64"/>
      <c r="N2" s="64"/>
      <c r="O2" s="64"/>
      <c r="P2" s="64"/>
      <c r="Q2" s="64"/>
      <c r="R2" s="64"/>
      <c r="S2" s="64"/>
    </row>
    <row r="3" spans="1:19" ht="16.8" x14ac:dyDescent="0.3">
      <c r="A3" s="117" t="s">
        <v>43</v>
      </c>
      <c r="B3" s="117"/>
      <c r="C3" s="117"/>
      <c r="D3" s="117"/>
      <c r="E3" s="117"/>
      <c r="F3" s="117"/>
      <c r="G3" s="117"/>
      <c r="H3" s="117"/>
      <c r="I3" s="117"/>
      <c r="J3" s="117"/>
      <c r="K3" s="117"/>
      <c r="L3" s="117"/>
      <c r="M3" s="117"/>
      <c r="N3" s="117"/>
      <c r="O3" s="117"/>
      <c r="P3" s="117"/>
      <c r="Q3" s="117"/>
      <c r="R3" s="117"/>
      <c r="S3" s="117"/>
    </row>
    <row r="4" spans="1:19" ht="15.6" x14ac:dyDescent="0.3">
      <c r="A4" s="18"/>
      <c r="B4" s="18"/>
      <c r="C4" s="18"/>
      <c r="D4" s="18"/>
      <c r="E4" s="18"/>
      <c r="F4" s="18"/>
      <c r="G4" s="18"/>
      <c r="H4" s="18"/>
      <c r="I4" s="18"/>
      <c r="J4" s="18"/>
      <c r="K4" s="18"/>
      <c r="L4" s="18"/>
      <c r="M4" s="18"/>
      <c r="N4" s="18"/>
      <c r="O4" s="127" t="s">
        <v>624</v>
      </c>
      <c r="P4" s="127"/>
      <c r="Q4" s="127"/>
      <c r="R4" s="127"/>
      <c r="S4" s="127"/>
    </row>
    <row r="5" spans="1:19" x14ac:dyDescent="0.3">
      <c r="A5" s="100" t="s">
        <v>0</v>
      </c>
      <c r="B5" s="128" t="s">
        <v>45</v>
      </c>
      <c r="C5" s="100" t="s">
        <v>60</v>
      </c>
      <c r="D5" s="100" t="s">
        <v>86</v>
      </c>
      <c r="E5" s="100" t="s">
        <v>349</v>
      </c>
      <c r="F5" s="100" t="s">
        <v>118</v>
      </c>
      <c r="G5" s="100" t="s">
        <v>119</v>
      </c>
      <c r="H5" s="100" t="s">
        <v>120</v>
      </c>
      <c r="I5" s="100" t="s">
        <v>121</v>
      </c>
      <c r="J5" s="100" t="s">
        <v>122</v>
      </c>
      <c r="K5" s="100" t="s">
        <v>123</v>
      </c>
      <c r="L5" s="100" t="s">
        <v>124</v>
      </c>
      <c r="M5" s="100" t="s">
        <v>125</v>
      </c>
      <c r="N5" s="100" t="s">
        <v>351</v>
      </c>
      <c r="O5" s="100"/>
      <c r="P5" s="100"/>
      <c r="Q5" s="100" t="s">
        <v>126</v>
      </c>
      <c r="R5" s="100" t="s">
        <v>127</v>
      </c>
      <c r="S5" s="100" t="s">
        <v>129</v>
      </c>
    </row>
    <row r="6" spans="1:19" ht="49.2" customHeight="1" x14ac:dyDescent="0.3">
      <c r="A6" s="100"/>
      <c r="B6" s="128"/>
      <c r="C6" s="100"/>
      <c r="D6" s="100"/>
      <c r="E6" s="100"/>
      <c r="F6" s="100"/>
      <c r="G6" s="100"/>
      <c r="H6" s="100"/>
      <c r="I6" s="100"/>
      <c r="J6" s="100"/>
      <c r="K6" s="100"/>
      <c r="L6" s="100"/>
      <c r="M6" s="100"/>
      <c r="N6" s="101" t="s">
        <v>425</v>
      </c>
      <c r="O6" s="101" t="s">
        <v>426</v>
      </c>
      <c r="P6" s="101" t="s">
        <v>355</v>
      </c>
      <c r="Q6" s="100"/>
      <c r="R6" s="100"/>
      <c r="S6" s="100"/>
    </row>
    <row r="7" spans="1:19" x14ac:dyDescent="0.3">
      <c r="A7" s="121" t="s">
        <v>4</v>
      </c>
      <c r="B7" s="129" t="s">
        <v>5</v>
      </c>
      <c r="C7" s="121">
        <v>1</v>
      </c>
      <c r="D7" s="121">
        <v>2</v>
      </c>
      <c r="E7" s="121">
        <v>3</v>
      </c>
      <c r="F7" s="121">
        <v>4</v>
      </c>
      <c r="G7" s="121">
        <v>5</v>
      </c>
      <c r="H7" s="121">
        <v>6</v>
      </c>
      <c r="I7" s="121">
        <v>7</v>
      </c>
      <c r="J7" s="121">
        <v>8</v>
      </c>
      <c r="K7" s="121">
        <v>9</v>
      </c>
      <c r="L7" s="121">
        <v>10</v>
      </c>
      <c r="M7" s="121">
        <v>11</v>
      </c>
      <c r="N7" s="121">
        <v>12</v>
      </c>
      <c r="O7" s="121">
        <v>13</v>
      </c>
      <c r="P7" s="121">
        <v>14</v>
      </c>
      <c r="Q7" s="121">
        <v>15</v>
      </c>
      <c r="R7" s="121">
        <v>16</v>
      </c>
      <c r="S7" s="121">
        <v>17</v>
      </c>
    </row>
    <row r="8" spans="1:19" x14ac:dyDescent="0.3">
      <c r="A8" s="103"/>
      <c r="B8" s="136" t="s">
        <v>356</v>
      </c>
      <c r="C8" s="131">
        <f>SUM(C9,C53,C118,C119,C122,C135,C166,C170,C176)</f>
        <v>416572.5</v>
      </c>
      <c r="D8" s="131">
        <f t="shared" ref="D8:S8" si="0">SUM(D9,D53,D118,D119,D122,D135,D166,D170,D176)</f>
        <v>234708</v>
      </c>
      <c r="E8" s="131">
        <f t="shared" si="0"/>
        <v>0</v>
      </c>
      <c r="F8" s="131">
        <f t="shared" si="0"/>
        <v>4000</v>
      </c>
      <c r="G8" s="131">
        <f t="shared" si="0"/>
        <v>1500</v>
      </c>
      <c r="H8" s="131">
        <f t="shared" si="0"/>
        <v>0</v>
      </c>
      <c r="I8" s="131">
        <f t="shared" si="0"/>
        <v>4971</v>
      </c>
      <c r="J8" s="131">
        <f t="shared" si="0"/>
        <v>0</v>
      </c>
      <c r="K8" s="131">
        <f t="shared" si="0"/>
        <v>0</v>
      </c>
      <c r="L8" s="131">
        <f t="shared" si="0"/>
        <v>0</v>
      </c>
      <c r="M8" s="131">
        <f t="shared" si="0"/>
        <v>93320</v>
      </c>
      <c r="N8" s="131">
        <f t="shared" si="0"/>
        <v>7305</v>
      </c>
      <c r="O8" s="131">
        <f t="shared" si="0"/>
        <v>5146</v>
      </c>
      <c r="P8" s="131">
        <f t="shared" si="0"/>
        <v>80869</v>
      </c>
      <c r="Q8" s="131">
        <f t="shared" si="0"/>
        <v>33691.5</v>
      </c>
      <c r="R8" s="131">
        <f t="shared" si="0"/>
        <v>13387</v>
      </c>
      <c r="S8" s="131">
        <f t="shared" si="0"/>
        <v>30995</v>
      </c>
    </row>
    <row r="9" spans="1:19" x14ac:dyDescent="0.3">
      <c r="A9" s="103">
        <v>1</v>
      </c>
      <c r="B9" s="130" t="s">
        <v>146</v>
      </c>
      <c r="C9" s="131">
        <f>SUM(C10,C19,C26:C27,C30,C39:C41,C52)</f>
        <v>93320</v>
      </c>
      <c r="D9" s="131">
        <f t="shared" ref="D9:S9" si="1">SUM(D10,D19,D26:D27,D30,D39:D41,D52)</f>
        <v>0</v>
      </c>
      <c r="E9" s="131">
        <f t="shared" si="1"/>
        <v>0</v>
      </c>
      <c r="F9" s="131">
        <f t="shared" si="1"/>
        <v>0</v>
      </c>
      <c r="G9" s="131">
        <f t="shared" si="1"/>
        <v>0</v>
      </c>
      <c r="H9" s="131">
        <f t="shared" si="1"/>
        <v>0</v>
      </c>
      <c r="I9" s="131">
        <f t="shared" si="1"/>
        <v>0</v>
      </c>
      <c r="J9" s="131">
        <f t="shared" si="1"/>
        <v>0</v>
      </c>
      <c r="K9" s="131">
        <f t="shared" si="1"/>
        <v>0</v>
      </c>
      <c r="L9" s="131">
        <f t="shared" si="1"/>
        <v>0</v>
      </c>
      <c r="M9" s="131">
        <f>SUM(M10,M19,M26:M27,M30,M39:M41,M52)</f>
        <v>93320</v>
      </c>
      <c r="N9" s="131">
        <f t="shared" si="1"/>
        <v>7305</v>
      </c>
      <c r="O9" s="131">
        <f t="shared" si="1"/>
        <v>5146</v>
      </c>
      <c r="P9" s="131">
        <f t="shared" si="1"/>
        <v>80869</v>
      </c>
      <c r="Q9" s="131">
        <f t="shared" si="1"/>
        <v>0</v>
      </c>
      <c r="R9" s="131">
        <f t="shared" si="1"/>
        <v>0</v>
      </c>
      <c r="S9" s="131">
        <f t="shared" si="1"/>
        <v>0</v>
      </c>
    </row>
    <row r="10" spans="1:19" s="116" customFormat="1" x14ac:dyDescent="0.3">
      <c r="A10" s="104" t="s">
        <v>147</v>
      </c>
      <c r="B10" s="133" t="s">
        <v>148</v>
      </c>
      <c r="C10" s="135">
        <f>SUM(C11:C18)</f>
        <v>5146</v>
      </c>
      <c r="D10" s="135">
        <f t="shared" ref="D10:S10" si="2">SUM(D11:D18)</f>
        <v>0</v>
      </c>
      <c r="E10" s="135">
        <f t="shared" si="2"/>
        <v>0</v>
      </c>
      <c r="F10" s="135">
        <f t="shared" si="2"/>
        <v>0</v>
      </c>
      <c r="G10" s="135">
        <f t="shared" si="2"/>
        <v>0</v>
      </c>
      <c r="H10" s="135">
        <f t="shared" si="2"/>
        <v>0</v>
      </c>
      <c r="I10" s="135">
        <f t="shared" si="2"/>
        <v>0</v>
      </c>
      <c r="J10" s="135">
        <f t="shared" si="2"/>
        <v>0</v>
      </c>
      <c r="K10" s="135">
        <f t="shared" si="2"/>
        <v>0</v>
      </c>
      <c r="L10" s="135">
        <f t="shared" si="2"/>
        <v>0</v>
      </c>
      <c r="M10" s="135">
        <f>SUM(M11:M18)</f>
        <v>5146</v>
      </c>
      <c r="N10" s="135">
        <f t="shared" si="2"/>
        <v>0</v>
      </c>
      <c r="O10" s="135">
        <f>SUM(O11:O18)</f>
        <v>5146</v>
      </c>
      <c r="P10" s="135">
        <f t="shared" si="2"/>
        <v>0</v>
      </c>
      <c r="Q10" s="135">
        <f t="shared" si="2"/>
        <v>0</v>
      </c>
      <c r="R10" s="135">
        <f t="shared" si="2"/>
        <v>0</v>
      </c>
      <c r="S10" s="135">
        <f t="shared" si="2"/>
        <v>0</v>
      </c>
    </row>
    <row r="11" spans="1:19" x14ac:dyDescent="0.3">
      <c r="A11" s="104" t="s">
        <v>10</v>
      </c>
      <c r="B11" s="132" t="s">
        <v>149</v>
      </c>
      <c r="C11" s="126">
        <v>3182</v>
      </c>
      <c r="D11" s="126"/>
      <c r="E11" s="126"/>
      <c r="F11" s="126"/>
      <c r="G11" s="126"/>
      <c r="H11" s="126"/>
      <c r="I11" s="126"/>
      <c r="J11" s="126"/>
      <c r="K11" s="126"/>
      <c r="L11" s="126"/>
      <c r="M11" s="126">
        <v>3182</v>
      </c>
      <c r="N11" s="126"/>
      <c r="O11" s="126">
        <v>3182</v>
      </c>
      <c r="P11" s="126"/>
      <c r="Q11" s="126"/>
      <c r="R11" s="126"/>
      <c r="S11" s="126"/>
    </row>
    <row r="12" spans="1:19" ht="26.4" customHeight="1" x14ac:dyDescent="0.3">
      <c r="A12" s="104" t="s">
        <v>10</v>
      </c>
      <c r="B12" s="132" t="s">
        <v>150</v>
      </c>
      <c r="C12" s="126">
        <v>450</v>
      </c>
      <c r="D12" s="126"/>
      <c r="E12" s="126"/>
      <c r="F12" s="126"/>
      <c r="G12" s="126"/>
      <c r="H12" s="126"/>
      <c r="I12" s="126"/>
      <c r="J12" s="126"/>
      <c r="K12" s="126"/>
      <c r="L12" s="126"/>
      <c r="M12" s="126">
        <v>450</v>
      </c>
      <c r="N12" s="126"/>
      <c r="O12" s="126">
        <v>450</v>
      </c>
      <c r="P12" s="126"/>
      <c r="Q12" s="126"/>
      <c r="R12" s="126"/>
      <c r="S12" s="126"/>
    </row>
    <row r="13" spans="1:19" ht="24" x14ac:dyDescent="0.3">
      <c r="A13" s="104" t="s">
        <v>10</v>
      </c>
      <c r="B13" s="132" t="s">
        <v>151</v>
      </c>
      <c r="C13" s="126">
        <v>250</v>
      </c>
      <c r="D13" s="126"/>
      <c r="E13" s="126"/>
      <c r="F13" s="126"/>
      <c r="G13" s="126"/>
      <c r="H13" s="126"/>
      <c r="I13" s="126"/>
      <c r="J13" s="126"/>
      <c r="K13" s="126"/>
      <c r="L13" s="126"/>
      <c r="M13" s="126">
        <v>250</v>
      </c>
      <c r="N13" s="126"/>
      <c r="O13" s="126">
        <v>250</v>
      </c>
      <c r="P13" s="126"/>
      <c r="Q13" s="126"/>
      <c r="R13" s="126"/>
      <c r="S13" s="126"/>
    </row>
    <row r="14" spans="1:19" ht="24" x14ac:dyDescent="0.3">
      <c r="A14" s="104" t="s">
        <v>10</v>
      </c>
      <c r="B14" s="132" t="s">
        <v>152</v>
      </c>
      <c r="C14" s="126">
        <v>700</v>
      </c>
      <c r="D14" s="126"/>
      <c r="E14" s="126"/>
      <c r="F14" s="126"/>
      <c r="G14" s="126"/>
      <c r="H14" s="126"/>
      <c r="I14" s="126"/>
      <c r="J14" s="126"/>
      <c r="K14" s="126"/>
      <c r="L14" s="126"/>
      <c r="M14" s="126">
        <v>700</v>
      </c>
      <c r="N14" s="126"/>
      <c r="O14" s="126">
        <v>700</v>
      </c>
      <c r="P14" s="126"/>
      <c r="Q14" s="126"/>
      <c r="R14" s="126"/>
      <c r="S14" s="126"/>
    </row>
    <row r="15" spans="1:19" ht="24" x14ac:dyDescent="0.3">
      <c r="A15" s="104" t="s">
        <v>10</v>
      </c>
      <c r="B15" s="132" t="s">
        <v>153</v>
      </c>
      <c r="C15" s="126">
        <v>325</v>
      </c>
      <c r="D15" s="126"/>
      <c r="E15" s="126"/>
      <c r="F15" s="126"/>
      <c r="G15" s="126"/>
      <c r="H15" s="126"/>
      <c r="I15" s="126"/>
      <c r="J15" s="126"/>
      <c r="K15" s="126"/>
      <c r="L15" s="126"/>
      <c r="M15" s="126">
        <v>325</v>
      </c>
      <c r="N15" s="126"/>
      <c r="O15" s="126">
        <v>325</v>
      </c>
      <c r="P15" s="126"/>
      <c r="Q15" s="126"/>
      <c r="R15" s="126"/>
      <c r="S15" s="126"/>
    </row>
    <row r="16" spans="1:19" ht="36" customHeight="1" x14ac:dyDescent="0.3">
      <c r="A16" s="104" t="s">
        <v>10</v>
      </c>
      <c r="B16" s="132" t="s">
        <v>633</v>
      </c>
      <c r="C16" s="126">
        <v>109</v>
      </c>
      <c r="D16" s="126"/>
      <c r="E16" s="126"/>
      <c r="F16" s="126"/>
      <c r="G16" s="126"/>
      <c r="H16" s="126"/>
      <c r="I16" s="126"/>
      <c r="J16" s="126"/>
      <c r="K16" s="126"/>
      <c r="L16" s="126"/>
      <c r="M16" s="126">
        <v>109</v>
      </c>
      <c r="N16" s="126"/>
      <c r="O16" s="126">
        <v>109</v>
      </c>
      <c r="P16" s="126"/>
      <c r="Q16" s="126"/>
      <c r="R16" s="126"/>
      <c r="S16" s="126"/>
    </row>
    <row r="17" spans="1:19" ht="39" customHeight="1" x14ac:dyDescent="0.3">
      <c r="A17" s="104" t="s">
        <v>10</v>
      </c>
      <c r="B17" s="132" t="s">
        <v>154</v>
      </c>
      <c r="C17" s="126">
        <v>80</v>
      </c>
      <c r="D17" s="131"/>
      <c r="E17" s="131"/>
      <c r="F17" s="131"/>
      <c r="G17" s="131"/>
      <c r="H17" s="131"/>
      <c r="I17" s="131"/>
      <c r="J17" s="131"/>
      <c r="K17" s="131"/>
      <c r="L17" s="131"/>
      <c r="M17" s="126">
        <v>80</v>
      </c>
      <c r="N17" s="131"/>
      <c r="O17" s="126">
        <v>80</v>
      </c>
      <c r="P17" s="131"/>
      <c r="Q17" s="131"/>
      <c r="R17" s="131"/>
      <c r="S17" s="131"/>
    </row>
    <row r="18" spans="1:19" ht="18" customHeight="1" x14ac:dyDescent="0.3">
      <c r="A18" s="104" t="s">
        <v>10</v>
      </c>
      <c r="B18" s="133" t="s">
        <v>155</v>
      </c>
      <c r="C18" s="126">
        <v>50</v>
      </c>
      <c r="D18" s="126"/>
      <c r="E18" s="126"/>
      <c r="F18" s="126"/>
      <c r="G18" s="126"/>
      <c r="H18" s="126"/>
      <c r="I18" s="126"/>
      <c r="J18" s="126"/>
      <c r="K18" s="126"/>
      <c r="L18" s="126"/>
      <c r="M18" s="126">
        <v>50</v>
      </c>
      <c r="N18" s="126"/>
      <c r="O18" s="126">
        <v>50</v>
      </c>
      <c r="P18" s="126"/>
      <c r="Q18" s="126"/>
      <c r="R18" s="126"/>
      <c r="S18" s="126"/>
    </row>
    <row r="19" spans="1:19" s="116" customFormat="1" ht="19.2" customHeight="1" x14ac:dyDescent="0.3">
      <c r="A19" s="104" t="s">
        <v>156</v>
      </c>
      <c r="B19" s="132" t="s">
        <v>157</v>
      </c>
      <c r="C19" s="135">
        <f>SUM(C20:C25)</f>
        <v>4305</v>
      </c>
      <c r="D19" s="135">
        <f t="shared" ref="D19:S19" si="3">SUM(D20:D25)</f>
        <v>0</v>
      </c>
      <c r="E19" s="135">
        <f t="shared" si="3"/>
        <v>0</v>
      </c>
      <c r="F19" s="135">
        <f t="shared" si="3"/>
        <v>0</v>
      </c>
      <c r="G19" s="135">
        <f t="shared" si="3"/>
        <v>0</v>
      </c>
      <c r="H19" s="135">
        <f t="shared" si="3"/>
        <v>0</v>
      </c>
      <c r="I19" s="135">
        <f t="shared" si="3"/>
        <v>0</v>
      </c>
      <c r="J19" s="135">
        <f t="shared" si="3"/>
        <v>0</v>
      </c>
      <c r="K19" s="135">
        <f t="shared" si="3"/>
        <v>0</v>
      </c>
      <c r="L19" s="135">
        <f t="shared" si="3"/>
        <v>0</v>
      </c>
      <c r="M19" s="135">
        <f>SUM(M20:M25)</f>
        <v>4305</v>
      </c>
      <c r="N19" s="135">
        <f>SUM(N20:N25)</f>
        <v>4305</v>
      </c>
      <c r="O19" s="135">
        <f t="shared" si="3"/>
        <v>0</v>
      </c>
      <c r="P19" s="135">
        <f t="shared" si="3"/>
        <v>0</v>
      </c>
      <c r="Q19" s="135">
        <f t="shared" si="3"/>
        <v>0</v>
      </c>
      <c r="R19" s="135">
        <f t="shared" si="3"/>
        <v>0</v>
      </c>
      <c r="S19" s="135">
        <f t="shared" si="3"/>
        <v>0</v>
      </c>
    </row>
    <row r="20" spans="1:19" ht="39" customHeight="1" x14ac:dyDescent="0.3">
      <c r="A20" s="104" t="s">
        <v>10</v>
      </c>
      <c r="B20" s="132" t="s">
        <v>158</v>
      </c>
      <c r="C20" s="126">
        <v>2500</v>
      </c>
      <c r="D20" s="126"/>
      <c r="E20" s="126"/>
      <c r="F20" s="126"/>
      <c r="G20" s="126"/>
      <c r="H20" s="126"/>
      <c r="I20" s="126"/>
      <c r="J20" s="126"/>
      <c r="K20" s="126"/>
      <c r="L20" s="126"/>
      <c r="M20" s="126">
        <v>2500</v>
      </c>
      <c r="N20" s="126">
        <v>2500</v>
      </c>
      <c r="O20" s="126"/>
      <c r="P20" s="126"/>
      <c r="Q20" s="126"/>
      <c r="R20" s="126"/>
      <c r="S20" s="126"/>
    </row>
    <row r="21" spans="1:19" ht="24" x14ac:dyDescent="0.3">
      <c r="A21" s="104" t="s">
        <v>10</v>
      </c>
      <c r="B21" s="132" t="s">
        <v>159</v>
      </c>
      <c r="C21" s="126">
        <v>225</v>
      </c>
      <c r="D21" s="126"/>
      <c r="E21" s="126"/>
      <c r="F21" s="126"/>
      <c r="G21" s="126"/>
      <c r="H21" s="126"/>
      <c r="I21" s="126"/>
      <c r="J21" s="126"/>
      <c r="K21" s="126"/>
      <c r="L21" s="126"/>
      <c r="M21" s="126">
        <v>225</v>
      </c>
      <c r="N21" s="126">
        <v>225</v>
      </c>
      <c r="O21" s="126"/>
      <c r="P21" s="126"/>
      <c r="Q21" s="126"/>
      <c r="R21" s="126"/>
      <c r="S21" s="126"/>
    </row>
    <row r="22" spans="1:19" ht="28.2" customHeight="1" x14ac:dyDescent="0.3">
      <c r="A22" s="104" t="s">
        <v>10</v>
      </c>
      <c r="B22" s="132" t="s">
        <v>160</v>
      </c>
      <c r="C22" s="126">
        <v>580</v>
      </c>
      <c r="D22" s="126"/>
      <c r="E22" s="126"/>
      <c r="F22" s="126"/>
      <c r="G22" s="126"/>
      <c r="H22" s="126"/>
      <c r="I22" s="126"/>
      <c r="J22" s="126"/>
      <c r="K22" s="126"/>
      <c r="L22" s="126"/>
      <c r="M22" s="126">
        <v>580</v>
      </c>
      <c r="N22" s="126">
        <v>580</v>
      </c>
      <c r="O22" s="126"/>
      <c r="P22" s="126"/>
      <c r="Q22" s="126"/>
      <c r="R22" s="126"/>
      <c r="S22" s="126"/>
    </row>
    <row r="23" spans="1:19" ht="24" x14ac:dyDescent="0.3">
      <c r="A23" s="104" t="s">
        <v>10</v>
      </c>
      <c r="B23" s="132" t="s">
        <v>161</v>
      </c>
      <c r="C23" s="126">
        <v>225</v>
      </c>
      <c r="D23" s="126"/>
      <c r="E23" s="126"/>
      <c r="F23" s="126"/>
      <c r="G23" s="126"/>
      <c r="H23" s="126"/>
      <c r="I23" s="126"/>
      <c r="J23" s="126"/>
      <c r="K23" s="126"/>
      <c r="L23" s="126"/>
      <c r="M23" s="126">
        <v>225</v>
      </c>
      <c r="N23" s="126">
        <v>225</v>
      </c>
      <c r="O23" s="126"/>
      <c r="P23" s="126"/>
      <c r="Q23" s="126"/>
      <c r="R23" s="126"/>
      <c r="S23" s="126"/>
    </row>
    <row r="24" spans="1:19" ht="21.6" customHeight="1" x14ac:dyDescent="0.3">
      <c r="A24" s="104" t="s">
        <v>10</v>
      </c>
      <c r="B24" s="132" t="s">
        <v>162</v>
      </c>
      <c r="C24" s="126">
        <v>623</v>
      </c>
      <c r="D24" s="122"/>
      <c r="E24" s="122"/>
      <c r="F24" s="122"/>
      <c r="G24" s="122"/>
      <c r="H24" s="122"/>
      <c r="I24" s="122"/>
      <c r="J24" s="122"/>
      <c r="K24" s="122"/>
      <c r="L24" s="122"/>
      <c r="M24" s="126">
        <v>623</v>
      </c>
      <c r="N24" s="126">
        <v>623</v>
      </c>
      <c r="O24" s="122"/>
      <c r="P24" s="122"/>
      <c r="Q24" s="122"/>
      <c r="R24" s="122"/>
      <c r="S24" s="122"/>
    </row>
    <row r="25" spans="1:19" ht="24" x14ac:dyDescent="0.3">
      <c r="A25" s="104" t="s">
        <v>10</v>
      </c>
      <c r="B25" s="132" t="s">
        <v>163</v>
      </c>
      <c r="C25" s="126">
        <v>152</v>
      </c>
      <c r="D25" s="122"/>
      <c r="E25" s="122"/>
      <c r="F25" s="122"/>
      <c r="G25" s="122"/>
      <c r="H25" s="122"/>
      <c r="I25" s="122"/>
      <c r="J25" s="122"/>
      <c r="K25" s="122"/>
      <c r="L25" s="122"/>
      <c r="M25" s="126">
        <v>152</v>
      </c>
      <c r="N25" s="126">
        <v>152</v>
      </c>
      <c r="O25" s="122"/>
      <c r="P25" s="122"/>
      <c r="Q25" s="122"/>
      <c r="R25" s="122"/>
      <c r="S25" s="122"/>
    </row>
    <row r="26" spans="1:19" s="116" customFormat="1" ht="24" x14ac:dyDescent="0.3">
      <c r="A26" s="104" t="s">
        <v>164</v>
      </c>
      <c r="B26" s="132" t="s">
        <v>165</v>
      </c>
      <c r="C26" s="126">
        <v>15000</v>
      </c>
      <c r="D26" s="126"/>
      <c r="E26" s="126"/>
      <c r="F26" s="126"/>
      <c r="G26" s="126"/>
      <c r="H26" s="126"/>
      <c r="I26" s="126"/>
      <c r="J26" s="126"/>
      <c r="K26" s="126"/>
      <c r="L26" s="126"/>
      <c r="M26" s="126">
        <v>15000</v>
      </c>
      <c r="N26" s="126"/>
      <c r="O26" s="126"/>
      <c r="P26" s="126">
        <v>15000</v>
      </c>
      <c r="Q26" s="126"/>
      <c r="R26" s="126"/>
      <c r="S26" s="126"/>
    </row>
    <row r="27" spans="1:19" s="116" customFormat="1" ht="24" x14ac:dyDescent="0.3">
      <c r="A27" s="104" t="s">
        <v>166</v>
      </c>
      <c r="B27" s="132" t="s">
        <v>167</v>
      </c>
      <c r="C27" s="126">
        <f>SUM(C28:C29)</f>
        <v>40378</v>
      </c>
      <c r="D27" s="126">
        <f t="shared" ref="D27:S27" si="4">SUM(D28:D29)</f>
        <v>0</v>
      </c>
      <c r="E27" s="126">
        <f t="shared" si="4"/>
        <v>0</v>
      </c>
      <c r="F27" s="126">
        <f t="shared" si="4"/>
        <v>0</v>
      </c>
      <c r="G27" s="126">
        <f t="shared" si="4"/>
        <v>0</v>
      </c>
      <c r="H27" s="126">
        <f t="shared" si="4"/>
        <v>0</v>
      </c>
      <c r="I27" s="126">
        <f t="shared" si="4"/>
        <v>0</v>
      </c>
      <c r="J27" s="126">
        <f t="shared" si="4"/>
        <v>0</v>
      </c>
      <c r="K27" s="126">
        <f t="shared" si="4"/>
        <v>0</v>
      </c>
      <c r="L27" s="126">
        <f t="shared" si="4"/>
        <v>0</v>
      </c>
      <c r="M27" s="126">
        <f>SUM(M28:M29)</f>
        <v>40378</v>
      </c>
      <c r="N27" s="126">
        <f t="shared" si="4"/>
        <v>0</v>
      </c>
      <c r="O27" s="126">
        <f t="shared" si="4"/>
        <v>0</v>
      </c>
      <c r="P27" s="126">
        <f>SUM(P28:P29)</f>
        <v>40378</v>
      </c>
      <c r="Q27" s="126">
        <f t="shared" si="4"/>
        <v>0</v>
      </c>
      <c r="R27" s="126">
        <f t="shared" si="4"/>
        <v>0</v>
      </c>
      <c r="S27" s="126">
        <f t="shared" si="4"/>
        <v>0</v>
      </c>
    </row>
    <row r="28" spans="1:19" ht="97.2" customHeight="1" x14ac:dyDescent="0.3">
      <c r="A28" s="104" t="s">
        <v>10</v>
      </c>
      <c r="B28" s="134" t="s">
        <v>168</v>
      </c>
      <c r="C28" s="126">
        <v>37578</v>
      </c>
      <c r="D28" s="126"/>
      <c r="E28" s="126"/>
      <c r="F28" s="126"/>
      <c r="G28" s="126"/>
      <c r="H28" s="126"/>
      <c r="I28" s="126"/>
      <c r="J28" s="126"/>
      <c r="K28" s="126"/>
      <c r="L28" s="126"/>
      <c r="M28" s="126">
        <v>37578</v>
      </c>
      <c r="N28" s="126"/>
      <c r="O28" s="126"/>
      <c r="P28" s="126">
        <v>37578</v>
      </c>
      <c r="Q28" s="126"/>
      <c r="R28" s="126"/>
      <c r="S28" s="126"/>
    </row>
    <row r="29" spans="1:19" ht="27.6" customHeight="1" x14ac:dyDescent="0.3">
      <c r="A29" s="104" t="s">
        <v>10</v>
      </c>
      <c r="B29" s="132" t="s">
        <v>169</v>
      </c>
      <c r="C29" s="126">
        <v>2800</v>
      </c>
      <c r="D29" s="126"/>
      <c r="E29" s="126"/>
      <c r="F29" s="126"/>
      <c r="G29" s="126"/>
      <c r="H29" s="126"/>
      <c r="I29" s="126"/>
      <c r="J29" s="126"/>
      <c r="K29" s="126"/>
      <c r="L29" s="126"/>
      <c r="M29" s="126">
        <v>2800</v>
      </c>
      <c r="N29" s="126"/>
      <c r="O29" s="126"/>
      <c r="P29" s="126">
        <v>2800</v>
      </c>
      <c r="Q29" s="126"/>
      <c r="R29" s="126"/>
      <c r="S29" s="126"/>
    </row>
    <row r="30" spans="1:19" s="116" customFormat="1" ht="20.399999999999999" customHeight="1" x14ac:dyDescent="0.3">
      <c r="A30" s="104" t="s">
        <v>170</v>
      </c>
      <c r="B30" s="133" t="s">
        <v>171</v>
      </c>
      <c r="C30" s="126">
        <f>SUM(C31:C38)</f>
        <v>11227</v>
      </c>
      <c r="D30" s="126">
        <f t="shared" ref="D30:S30" si="5">SUM(D31:D38)</f>
        <v>0</v>
      </c>
      <c r="E30" s="126">
        <f t="shared" si="5"/>
        <v>0</v>
      </c>
      <c r="F30" s="126">
        <f t="shared" si="5"/>
        <v>0</v>
      </c>
      <c r="G30" s="126">
        <f t="shared" si="5"/>
        <v>0</v>
      </c>
      <c r="H30" s="126">
        <f t="shared" si="5"/>
        <v>0</v>
      </c>
      <c r="I30" s="126">
        <f t="shared" si="5"/>
        <v>0</v>
      </c>
      <c r="J30" s="126">
        <f t="shared" si="5"/>
        <v>0</v>
      </c>
      <c r="K30" s="126">
        <f t="shared" si="5"/>
        <v>0</v>
      </c>
      <c r="L30" s="126">
        <f t="shared" si="5"/>
        <v>0</v>
      </c>
      <c r="M30" s="126">
        <f>SUM(M31:M38)</f>
        <v>11227</v>
      </c>
      <c r="N30" s="126">
        <f t="shared" si="5"/>
        <v>0</v>
      </c>
      <c r="O30" s="126">
        <f t="shared" si="5"/>
        <v>0</v>
      </c>
      <c r="P30" s="126">
        <f>SUM(P31:P38)</f>
        <v>11227</v>
      </c>
      <c r="Q30" s="126">
        <f t="shared" si="5"/>
        <v>0</v>
      </c>
      <c r="R30" s="126">
        <f t="shared" si="5"/>
        <v>0</v>
      </c>
      <c r="S30" s="126">
        <f t="shared" si="5"/>
        <v>0</v>
      </c>
    </row>
    <row r="31" spans="1:19" ht="36.6" customHeight="1" x14ac:dyDescent="0.3">
      <c r="A31" s="104" t="s">
        <v>10</v>
      </c>
      <c r="B31" s="132" t="s">
        <v>172</v>
      </c>
      <c r="C31" s="126">
        <v>600</v>
      </c>
      <c r="D31" s="126"/>
      <c r="E31" s="126"/>
      <c r="F31" s="126"/>
      <c r="G31" s="126"/>
      <c r="H31" s="126"/>
      <c r="I31" s="126"/>
      <c r="J31" s="126"/>
      <c r="K31" s="126"/>
      <c r="L31" s="126"/>
      <c r="M31" s="126">
        <v>600</v>
      </c>
      <c r="N31" s="126"/>
      <c r="O31" s="126"/>
      <c r="P31" s="126">
        <v>600</v>
      </c>
      <c r="Q31" s="126"/>
      <c r="R31" s="126"/>
      <c r="S31" s="126"/>
    </row>
    <row r="32" spans="1:19" ht="18" customHeight="1" x14ac:dyDescent="0.3">
      <c r="A32" s="104" t="s">
        <v>10</v>
      </c>
      <c r="B32" s="132" t="s">
        <v>173</v>
      </c>
      <c r="C32" s="126">
        <v>1000</v>
      </c>
      <c r="D32" s="122"/>
      <c r="E32" s="122"/>
      <c r="F32" s="122"/>
      <c r="G32" s="122"/>
      <c r="H32" s="122"/>
      <c r="I32" s="122"/>
      <c r="J32" s="122"/>
      <c r="K32" s="122"/>
      <c r="L32" s="122"/>
      <c r="M32" s="126">
        <v>1000</v>
      </c>
      <c r="N32" s="122"/>
      <c r="O32" s="122"/>
      <c r="P32" s="126">
        <v>1000</v>
      </c>
      <c r="Q32" s="122"/>
      <c r="R32" s="122"/>
      <c r="S32" s="122"/>
    </row>
    <row r="33" spans="1:19" ht="39.6" customHeight="1" x14ac:dyDescent="0.3">
      <c r="A33" s="104" t="s">
        <v>10</v>
      </c>
      <c r="B33" s="132" t="s">
        <v>174</v>
      </c>
      <c r="C33" s="126">
        <v>590</v>
      </c>
      <c r="D33" s="126"/>
      <c r="E33" s="126"/>
      <c r="F33" s="126"/>
      <c r="G33" s="126"/>
      <c r="H33" s="126"/>
      <c r="I33" s="126"/>
      <c r="J33" s="126"/>
      <c r="K33" s="126"/>
      <c r="L33" s="126"/>
      <c r="M33" s="126">
        <v>590</v>
      </c>
      <c r="N33" s="126"/>
      <c r="O33" s="126"/>
      <c r="P33" s="126">
        <v>590</v>
      </c>
      <c r="Q33" s="126"/>
      <c r="R33" s="126"/>
      <c r="S33" s="126"/>
    </row>
    <row r="34" spans="1:19" ht="24" x14ac:dyDescent="0.3">
      <c r="A34" s="104" t="s">
        <v>10</v>
      </c>
      <c r="B34" s="132" t="s">
        <v>175</v>
      </c>
      <c r="C34" s="126">
        <v>5000</v>
      </c>
      <c r="D34" s="126"/>
      <c r="E34" s="126"/>
      <c r="F34" s="126"/>
      <c r="G34" s="126"/>
      <c r="H34" s="126"/>
      <c r="I34" s="126"/>
      <c r="J34" s="126"/>
      <c r="K34" s="126"/>
      <c r="L34" s="126"/>
      <c r="M34" s="126">
        <v>5000</v>
      </c>
      <c r="N34" s="126"/>
      <c r="O34" s="126"/>
      <c r="P34" s="126">
        <v>5000</v>
      </c>
      <c r="Q34" s="126"/>
      <c r="R34" s="126"/>
      <c r="S34" s="126"/>
    </row>
    <row r="35" spans="1:19" ht="27.6" customHeight="1" x14ac:dyDescent="0.3">
      <c r="A35" s="104" t="s">
        <v>10</v>
      </c>
      <c r="B35" s="132" t="s">
        <v>176</v>
      </c>
      <c r="C35" s="126">
        <v>2350</v>
      </c>
      <c r="D35" s="126"/>
      <c r="E35" s="126"/>
      <c r="F35" s="126"/>
      <c r="G35" s="126"/>
      <c r="H35" s="126"/>
      <c r="I35" s="126"/>
      <c r="J35" s="126"/>
      <c r="K35" s="126"/>
      <c r="L35" s="126"/>
      <c r="M35" s="126">
        <v>2350</v>
      </c>
      <c r="N35" s="126"/>
      <c r="O35" s="126"/>
      <c r="P35" s="126">
        <v>2350</v>
      </c>
      <c r="Q35" s="126"/>
      <c r="R35" s="126"/>
      <c r="S35" s="126"/>
    </row>
    <row r="36" spans="1:19" ht="39.6" customHeight="1" x14ac:dyDescent="0.3">
      <c r="A36" s="104" t="s">
        <v>10</v>
      </c>
      <c r="B36" s="132" t="s">
        <v>177</v>
      </c>
      <c r="C36" s="126">
        <v>88</v>
      </c>
      <c r="D36" s="126"/>
      <c r="E36" s="126"/>
      <c r="F36" s="126"/>
      <c r="G36" s="126"/>
      <c r="H36" s="126"/>
      <c r="I36" s="126"/>
      <c r="J36" s="126"/>
      <c r="K36" s="126"/>
      <c r="L36" s="126"/>
      <c r="M36" s="126">
        <v>88</v>
      </c>
      <c r="N36" s="126"/>
      <c r="O36" s="126"/>
      <c r="P36" s="126">
        <v>88</v>
      </c>
      <c r="Q36" s="126"/>
      <c r="R36" s="126"/>
      <c r="S36" s="126"/>
    </row>
    <row r="37" spans="1:19" ht="17.399999999999999" customHeight="1" x14ac:dyDescent="0.3">
      <c r="A37" s="104" t="s">
        <v>10</v>
      </c>
      <c r="B37" s="132" t="s">
        <v>178</v>
      </c>
      <c r="C37" s="126">
        <v>578</v>
      </c>
      <c r="D37" s="126"/>
      <c r="E37" s="126"/>
      <c r="F37" s="126"/>
      <c r="G37" s="126"/>
      <c r="H37" s="126"/>
      <c r="I37" s="126"/>
      <c r="J37" s="126"/>
      <c r="K37" s="126"/>
      <c r="L37" s="126"/>
      <c r="M37" s="126">
        <v>578</v>
      </c>
      <c r="N37" s="126"/>
      <c r="O37" s="126"/>
      <c r="P37" s="126">
        <v>578</v>
      </c>
      <c r="Q37" s="126"/>
      <c r="R37" s="126"/>
      <c r="S37" s="126"/>
    </row>
    <row r="38" spans="1:19" ht="17.399999999999999" customHeight="1" x14ac:dyDescent="0.3">
      <c r="A38" s="104" t="s">
        <v>10</v>
      </c>
      <c r="B38" s="132" t="s">
        <v>179</v>
      </c>
      <c r="C38" s="126">
        <v>1021</v>
      </c>
      <c r="D38" s="126"/>
      <c r="E38" s="126"/>
      <c r="F38" s="126"/>
      <c r="G38" s="126"/>
      <c r="H38" s="126"/>
      <c r="I38" s="126"/>
      <c r="J38" s="126"/>
      <c r="K38" s="126"/>
      <c r="L38" s="126"/>
      <c r="M38" s="126">
        <v>1021</v>
      </c>
      <c r="N38" s="126"/>
      <c r="O38" s="126"/>
      <c r="P38" s="126">
        <v>1021</v>
      </c>
      <c r="Q38" s="126"/>
      <c r="R38" s="126"/>
      <c r="S38" s="126"/>
    </row>
    <row r="39" spans="1:19" s="116" customFormat="1" ht="36" x14ac:dyDescent="0.3">
      <c r="A39" s="104" t="s">
        <v>180</v>
      </c>
      <c r="B39" s="132" t="s">
        <v>181</v>
      </c>
      <c r="C39" s="126">
        <v>7000</v>
      </c>
      <c r="D39" s="126"/>
      <c r="E39" s="126"/>
      <c r="F39" s="126"/>
      <c r="G39" s="126"/>
      <c r="H39" s="126"/>
      <c r="I39" s="126"/>
      <c r="J39" s="126"/>
      <c r="K39" s="126"/>
      <c r="L39" s="126"/>
      <c r="M39" s="126">
        <v>7000</v>
      </c>
      <c r="N39" s="126"/>
      <c r="O39" s="126"/>
      <c r="P39" s="126">
        <v>7000</v>
      </c>
      <c r="Q39" s="126"/>
      <c r="R39" s="126"/>
      <c r="S39" s="126"/>
    </row>
    <row r="40" spans="1:19" s="116" customFormat="1" ht="36" x14ac:dyDescent="0.3">
      <c r="A40" s="104" t="s">
        <v>182</v>
      </c>
      <c r="B40" s="132" t="s">
        <v>183</v>
      </c>
      <c r="C40" s="126">
        <v>3000</v>
      </c>
      <c r="D40" s="126"/>
      <c r="E40" s="126"/>
      <c r="F40" s="126"/>
      <c r="G40" s="126"/>
      <c r="H40" s="126"/>
      <c r="I40" s="126"/>
      <c r="J40" s="126"/>
      <c r="K40" s="126"/>
      <c r="L40" s="126"/>
      <c r="M40" s="126">
        <v>3000</v>
      </c>
      <c r="N40" s="126">
        <v>3000</v>
      </c>
      <c r="O40" s="126"/>
      <c r="P40" s="126"/>
      <c r="Q40" s="126"/>
      <c r="R40" s="126"/>
      <c r="S40" s="126"/>
    </row>
    <row r="41" spans="1:19" s="116" customFormat="1" ht="18" customHeight="1" x14ac:dyDescent="0.3">
      <c r="A41" s="104" t="s">
        <v>184</v>
      </c>
      <c r="B41" s="132" t="s">
        <v>185</v>
      </c>
      <c r="C41" s="126">
        <f>SUM(C42:C51)</f>
        <v>6264</v>
      </c>
      <c r="D41" s="126">
        <f t="shared" ref="D41:S41" si="6">SUM(D42:D51)</f>
        <v>0</v>
      </c>
      <c r="E41" s="126">
        <f t="shared" si="6"/>
        <v>0</v>
      </c>
      <c r="F41" s="126">
        <f t="shared" si="6"/>
        <v>0</v>
      </c>
      <c r="G41" s="126">
        <f t="shared" si="6"/>
        <v>0</v>
      </c>
      <c r="H41" s="126">
        <f t="shared" si="6"/>
        <v>0</v>
      </c>
      <c r="I41" s="126">
        <f t="shared" si="6"/>
        <v>0</v>
      </c>
      <c r="J41" s="126">
        <f t="shared" si="6"/>
        <v>0</v>
      </c>
      <c r="K41" s="126">
        <f t="shared" si="6"/>
        <v>0</v>
      </c>
      <c r="L41" s="126">
        <f t="shared" si="6"/>
        <v>0</v>
      </c>
      <c r="M41" s="126">
        <f>SUM(M42:M51)</f>
        <v>6264</v>
      </c>
      <c r="N41" s="126">
        <f t="shared" si="6"/>
        <v>0</v>
      </c>
      <c r="O41" s="126">
        <f t="shared" si="6"/>
        <v>0</v>
      </c>
      <c r="P41" s="126">
        <f>SUM(P42:P51)</f>
        <v>6264</v>
      </c>
      <c r="Q41" s="126">
        <f t="shared" si="6"/>
        <v>0</v>
      </c>
      <c r="R41" s="126">
        <f t="shared" si="6"/>
        <v>0</v>
      </c>
      <c r="S41" s="126">
        <f t="shared" si="6"/>
        <v>0</v>
      </c>
    </row>
    <row r="42" spans="1:19" ht="27" customHeight="1" x14ac:dyDescent="0.3">
      <c r="A42" s="104" t="s">
        <v>10</v>
      </c>
      <c r="B42" s="132" t="s">
        <v>186</v>
      </c>
      <c r="C42" s="126">
        <v>1600</v>
      </c>
      <c r="D42" s="126"/>
      <c r="E42" s="126"/>
      <c r="F42" s="126"/>
      <c r="G42" s="126"/>
      <c r="H42" s="126"/>
      <c r="I42" s="126"/>
      <c r="J42" s="126"/>
      <c r="K42" s="126"/>
      <c r="L42" s="126"/>
      <c r="M42" s="126">
        <v>1600</v>
      </c>
      <c r="N42" s="126"/>
      <c r="O42" s="126"/>
      <c r="P42" s="126">
        <v>1600</v>
      </c>
      <c r="Q42" s="126"/>
      <c r="R42" s="126"/>
      <c r="S42" s="126"/>
    </row>
    <row r="43" spans="1:19" ht="24" x14ac:dyDescent="0.3">
      <c r="A43" s="104" t="s">
        <v>10</v>
      </c>
      <c r="B43" s="132" t="s">
        <v>187</v>
      </c>
      <c r="C43" s="126">
        <v>51</v>
      </c>
      <c r="D43" s="126"/>
      <c r="E43" s="126"/>
      <c r="F43" s="126"/>
      <c r="G43" s="126"/>
      <c r="H43" s="126"/>
      <c r="I43" s="126"/>
      <c r="J43" s="126"/>
      <c r="K43" s="126"/>
      <c r="L43" s="126"/>
      <c r="M43" s="126">
        <v>51</v>
      </c>
      <c r="N43" s="126"/>
      <c r="O43" s="126"/>
      <c r="P43" s="126">
        <v>51</v>
      </c>
      <c r="Q43" s="126"/>
      <c r="R43" s="126"/>
      <c r="S43" s="126"/>
    </row>
    <row r="44" spans="1:19" ht="24" x14ac:dyDescent="0.3">
      <c r="A44" s="104" t="s">
        <v>10</v>
      </c>
      <c r="B44" s="132" t="s">
        <v>188</v>
      </c>
      <c r="C44" s="126">
        <v>400</v>
      </c>
      <c r="D44" s="122"/>
      <c r="E44" s="122"/>
      <c r="F44" s="122"/>
      <c r="G44" s="122"/>
      <c r="H44" s="122"/>
      <c r="I44" s="122"/>
      <c r="J44" s="122"/>
      <c r="K44" s="122"/>
      <c r="L44" s="122"/>
      <c r="M44" s="126">
        <v>400</v>
      </c>
      <c r="N44" s="122"/>
      <c r="O44" s="122"/>
      <c r="P44" s="126">
        <v>400</v>
      </c>
      <c r="Q44" s="122"/>
      <c r="R44" s="122"/>
      <c r="S44" s="122"/>
    </row>
    <row r="45" spans="1:19" ht="25.8" customHeight="1" x14ac:dyDescent="0.3">
      <c r="A45" s="104" t="s">
        <v>10</v>
      </c>
      <c r="B45" s="132" t="s">
        <v>189</v>
      </c>
      <c r="C45" s="126">
        <v>150</v>
      </c>
      <c r="D45" s="122"/>
      <c r="E45" s="122"/>
      <c r="F45" s="122"/>
      <c r="G45" s="122"/>
      <c r="H45" s="122"/>
      <c r="I45" s="122"/>
      <c r="J45" s="122"/>
      <c r="K45" s="122"/>
      <c r="L45" s="122"/>
      <c r="M45" s="126">
        <v>150</v>
      </c>
      <c r="N45" s="122"/>
      <c r="O45" s="122"/>
      <c r="P45" s="126">
        <v>150</v>
      </c>
      <c r="Q45" s="122"/>
      <c r="R45" s="122"/>
      <c r="S45" s="122"/>
    </row>
    <row r="46" spans="1:19" ht="36" x14ac:dyDescent="0.3">
      <c r="A46" s="104" t="s">
        <v>10</v>
      </c>
      <c r="B46" s="132" t="s">
        <v>190</v>
      </c>
      <c r="C46" s="126">
        <v>128</v>
      </c>
      <c r="D46" s="122"/>
      <c r="E46" s="122"/>
      <c r="F46" s="122"/>
      <c r="G46" s="122"/>
      <c r="H46" s="122"/>
      <c r="I46" s="122"/>
      <c r="J46" s="122"/>
      <c r="K46" s="122"/>
      <c r="L46" s="122"/>
      <c r="M46" s="126">
        <v>128</v>
      </c>
      <c r="N46" s="122"/>
      <c r="O46" s="122"/>
      <c r="P46" s="126">
        <v>128</v>
      </c>
      <c r="Q46" s="122"/>
      <c r="R46" s="122"/>
      <c r="S46" s="122"/>
    </row>
    <row r="47" spans="1:19" ht="26.4" customHeight="1" x14ac:dyDescent="0.3">
      <c r="A47" s="104" t="s">
        <v>10</v>
      </c>
      <c r="B47" s="132" t="s">
        <v>651</v>
      </c>
      <c r="C47" s="126">
        <v>215</v>
      </c>
      <c r="D47" s="122"/>
      <c r="E47" s="122"/>
      <c r="F47" s="122"/>
      <c r="G47" s="122"/>
      <c r="H47" s="122"/>
      <c r="I47" s="122"/>
      <c r="J47" s="122"/>
      <c r="K47" s="122"/>
      <c r="L47" s="122"/>
      <c r="M47" s="126">
        <v>215</v>
      </c>
      <c r="N47" s="122"/>
      <c r="O47" s="122"/>
      <c r="P47" s="126">
        <v>215</v>
      </c>
      <c r="Q47" s="122"/>
      <c r="R47" s="122"/>
      <c r="S47" s="122"/>
    </row>
    <row r="48" spans="1:19" ht="24" x14ac:dyDescent="0.3">
      <c r="A48" s="104" t="s">
        <v>10</v>
      </c>
      <c r="B48" s="132" t="s">
        <v>192</v>
      </c>
      <c r="C48" s="126">
        <v>500</v>
      </c>
      <c r="D48" s="122"/>
      <c r="E48" s="122"/>
      <c r="F48" s="122"/>
      <c r="G48" s="122"/>
      <c r="H48" s="122"/>
      <c r="I48" s="122"/>
      <c r="J48" s="122"/>
      <c r="K48" s="122"/>
      <c r="L48" s="122"/>
      <c r="M48" s="126">
        <v>500</v>
      </c>
      <c r="N48" s="122"/>
      <c r="O48" s="122"/>
      <c r="P48" s="126">
        <v>500</v>
      </c>
      <c r="Q48" s="122"/>
      <c r="R48" s="122"/>
      <c r="S48" s="122"/>
    </row>
    <row r="49" spans="1:19" ht="26.4" customHeight="1" x14ac:dyDescent="0.3">
      <c r="A49" s="104" t="s">
        <v>10</v>
      </c>
      <c r="B49" s="132" t="s">
        <v>193</v>
      </c>
      <c r="C49" s="126">
        <v>330</v>
      </c>
      <c r="D49" s="126"/>
      <c r="E49" s="126"/>
      <c r="F49" s="126"/>
      <c r="G49" s="126"/>
      <c r="H49" s="126"/>
      <c r="I49" s="126"/>
      <c r="J49" s="126"/>
      <c r="K49" s="126"/>
      <c r="L49" s="126"/>
      <c r="M49" s="126">
        <v>330</v>
      </c>
      <c r="N49" s="126"/>
      <c r="O49" s="126"/>
      <c r="P49" s="126">
        <v>330</v>
      </c>
      <c r="Q49" s="126"/>
      <c r="R49" s="126"/>
      <c r="S49" s="126"/>
    </row>
    <row r="50" spans="1:19" ht="24" x14ac:dyDescent="0.3">
      <c r="A50" s="104" t="s">
        <v>10</v>
      </c>
      <c r="B50" s="132" t="s">
        <v>194</v>
      </c>
      <c r="C50" s="126">
        <v>730</v>
      </c>
      <c r="D50" s="126"/>
      <c r="E50" s="126"/>
      <c r="F50" s="126"/>
      <c r="G50" s="126"/>
      <c r="H50" s="126"/>
      <c r="I50" s="126"/>
      <c r="J50" s="126"/>
      <c r="K50" s="126"/>
      <c r="L50" s="126"/>
      <c r="M50" s="126">
        <v>730</v>
      </c>
      <c r="N50" s="126"/>
      <c r="O50" s="126"/>
      <c r="P50" s="126">
        <v>730</v>
      </c>
      <c r="Q50" s="126"/>
      <c r="R50" s="126"/>
      <c r="S50" s="126"/>
    </row>
    <row r="51" spans="1:19" ht="27" customHeight="1" x14ac:dyDescent="0.3">
      <c r="A51" s="104" t="s">
        <v>10</v>
      </c>
      <c r="B51" s="132" t="s">
        <v>195</v>
      </c>
      <c r="C51" s="126">
        <v>2160</v>
      </c>
      <c r="D51" s="126"/>
      <c r="E51" s="126"/>
      <c r="F51" s="126"/>
      <c r="G51" s="126"/>
      <c r="H51" s="126"/>
      <c r="I51" s="126"/>
      <c r="J51" s="126"/>
      <c r="K51" s="126"/>
      <c r="L51" s="126"/>
      <c r="M51" s="126">
        <v>2160</v>
      </c>
      <c r="N51" s="126"/>
      <c r="O51" s="126"/>
      <c r="P51" s="126">
        <v>2160</v>
      </c>
      <c r="Q51" s="126"/>
      <c r="R51" s="126"/>
      <c r="S51" s="126"/>
    </row>
    <row r="52" spans="1:19" s="116" customFormat="1" ht="24" x14ac:dyDescent="0.3">
      <c r="A52" s="104" t="s">
        <v>196</v>
      </c>
      <c r="B52" s="132" t="s">
        <v>197</v>
      </c>
      <c r="C52" s="126">
        <v>1000</v>
      </c>
      <c r="D52" s="126"/>
      <c r="E52" s="126"/>
      <c r="F52" s="126"/>
      <c r="G52" s="126"/>
      <c r="H52" s="126"/>
      <c r="I52" s="126"/>
      <c r="J52" s="126"/>
      <c r="K52" s="126"/>
      <c r="L52" s="126"/>
      <c r="M52" s="126">
        <v>1000</v>
      </c>
      <c r="N52" s="126"/>
      <c r="O52" s="126"/>
      <c r="P52" s="126">
        <v>1000</v>
      </c>
      <c r="Q52" s="126"/>
      <c r="R52" s="126"/>
      <c r="S52" s="126"/>
    </row>
    <row r="53" spans="1:19" x14ac:dyDescent="0.3">
      <c r="A53" s="103">
        <v>2</v>
      </c>
      <c r="B53" s="130" t="s">
        <v>198</v>
      </c>
      <c r="C53" s="122">
        <f>SUM(C54,C58,C98:C102,C112,C115,C116,C117)</f>
        <v>234708</v>
      </c>
      <c r="D53" s="122">
        <f>SUM(D54,D58,D98:D102,D112,D115,D116,D117)</f>
        <v>234708</v>
      </c>
      <c r="E53" s="122">
        <f t="shared" ref="E53:S53" si="7">SUM(E54,E58,E98:E102,E112,E115,E116,E117)</f>
        <v>0</v>
      </c>
      <c r="F53" s="122">
        <f t="shared" si="7"/>
        <v>0</v>
      </c>
      <c r="G53" s="122">
        <f t="shared" si="7"/>
        <v>0</v>
      </c>
      <c r="H53" s="122">
        <f t="shared" si="7"/>
        <v>0</v>
      </c>
      <c r="I53" s="122">
        <f t="shared" si="7"/>
        <v>0</v>
      </c>
      <c r="J53" s="122">
        <f t="shared" si="7"/>
        <v>0</v>
      </c>
      <c r="K53" s="122">
        <f t="shared" si="7"/>
        <v>0</v>
      </c>
      <c r="L53" s="122">
        <f t="shared" si="7"/>
        <v>0</v>
      </c>
      <c r="M53" s="122">
        <f t="shared" si="7"/>
        <v>0</v>
      </c>
      <c r="N53" s="122">
        <f t="shared" si="7"/>
        <v>0</v>
      </c>
      <c r="O53" s="122">
        <f t="shared" si="7"/>
        <v>0</v>
      </c>
      <c r="P53" s="122">
        <f t="shared" si="7"/>
        <v>0</v>
      </c>
      <c r="Q53" s="122">
        <f t="shared" si="7"/>
        <v>0</v>
      </c>
      <c r="R53" s="122">
        <f t="shared" si="7"/>
        <v>0</v>
      </c>
      <c r="S53" s="122">
        <f t="shared" si="7"/>
        <v>0</v>
      </c>
    </row>
    <row r="54" spans="1:19" s="116" customFormat="1" x14ac:dyDescent="0.3">
      <c r="A54" s="104" t="s">
        <v>199</v>
      </c>
      <c r="B54" s="133" t="s">
        <v>200</v>
      </c>
      <c r="C54" s="126">
        <f>SUM(C55:C57)</f>
        <v>4971</v>
      </c>
      <c r="D54" s="126">
        <f>SUM(D55:D57)</f>
        <v>4971</v>
      </c>
      <c r="E54" s="126">
        <f t="shared" ref="E54:S54" si="8">SUM(E55:E57)</f>
        <v>0</v>
      </c>
      <c r="F54" s="126">
        <f t="shared" si="8"/>
        <v>0</v>
      </c>
      <c r="G54" s="126">
        <f t="shared" si="8"/>
        <v>0</v>
      </c>
      <c r="H54" s="126">
        <f t="shared" si="8"/>
        <v>0</v>
      </c>
      <c r="I54" s="126">
        <f t="shared" si="8"/>
        <v>0</v>
      </c>
      <c r="J54" s="126">
        <f t="shared" si="8"/>
        <v>0</v>
      </c>
      <c r="K54" s="126">
        <f t="shared" si="8"/>
        <v>0</v>
      </c>
      <c r="L54" s="126">
        <f t="shared" si="8"/>
        <v>0</v>
      </c>
      <c r="M54" s="126">
        <f t="shared" si="8"/>
        <v>0</v>
      </c>
      <c r="N54" s="126">
        <f t="shared" si="8"/>
        <v>0</v>
      </c>
      <c r="O54" s="126">
        <f t="shared" si="8"/>
        <v>0</v>
      </c>
      <c r="P54" s="126">
        <f t="shared" si="8"/>
        <v>0</v>
      </c>
      <c r="Q54" s="126">
        <f t="shared" si="8"/>
        <v>0</v>
      </c>
      <c r="R54" s="126">
        <f t="shared" si="8"/>
        <v>0</v>
      </c>
      <c r="S54" s="126">
        <f t="shared" si="8"/>
        <v>0</v>
      </c>
    </row>
    <row r="55" spans="1:19" x14ac:dyDescent="0.3">
      <c r="A55" s="104" t="s">
        <v>10</v>
      </c>
      <c r="B55" s="133" t="s">
        <v>201</v>
      </c>
      <c r="C55" s="126">
        <v>1350</v>
      </c>
      <c r="D55" s="126">
        <v>1350</v>
      </c>
      <c r="E55" s="126"/>
      <c r="F55" s="126"/>
      <c r="G55" s="126"/>
      <c r="H55" s="126"/>
      <c r="I55" s="126"/>
      <c r="J55" s="126"/>
      <c r="K55" s="126"/>
      <c r="L55" s="126"/>
      <c r="M55" s="126"/>
      <c r="N55" s="126"/>
      <c r="O55" s="126"/>
      <c r="P55" s="126"/>
      <c r="Q55" s="126"/>
      <c r="R55" s="126"/>
      <c r="S55" s="126"/>
    </row>
    <row r="56" spans="1:19" x14ac:dyDescent="0.3">
      <c r="A56" s="104" t="s">
        <v>10</v>
      </c>
      <c r="B56" s="133" t="s">
        <v>202</v>
      </c>
      <c r="C56" s="126">
        <v>1300</v>
      </c>
      <c r="D56" s="126">
        <v>1300</v>
      </c>
      <c r="E56" s="126"/>
      <c r="F56" s="126"/>
      <c r="G56" s="126"/>
      <c r="H56" s="126"/>
      <c r="I56" s="126"/>
      <c r="J56" s="126"/>
      <c r="K56" s="126"/>
      <c r="L56" s="126"/>
      <c r="M56" s="126"/>
      <c r="N56" s="126"/>
      <c r="O56" s="126"/>
      <c r="P56" s="126"/>
      <c r="Q56" s="126"/>
      <c r="R56" s="126"/>
      <c r="S56" s="126"/>
    </row>
    <row r="57" spans="1:19" x14ac:dyDescent="0.3">
      <c r="A57" s="104" t="s">
        <v>10</v>
      </c>
      <c r="B57" s="133" t="s">
        <v>203</v>
      </c>
      <c r="C57" s="126">
        <v>2321</v>
      </c>
      <c r="D57" s="126">
        <v>2321</v>
      </c>
      <c r="E57" s="126"/>
      <c r="F57" s="126"/>
      <c r="G57" s="126"/>
      <c r="H57" s="126"/>
      <c r="I57" s="126"/>
      <c r="J57" s="126"/>
      <c r="K57" s="126"/>
      <c r="L57" s="126"/>
      <c r="M57" s="126"/>
      <c r="N57" s="126"/>
      <c r="O57" s="126"/>
      <c r="P57" s="126"/>
      <c r="Q57" s="126"/>
      <c r="R57" s="126"/>
      <c r="S57" s="126"/>
    </row>
    <row r="58" spans="1:19" s="116" customFormat="1" x14ac:dyDescent="0.3">
      <c r="A58" s="104" t="s">
        <v>204</v>
      </c>
      <c r="B58" s="133" t="s">
        <v>205</v>
      </c>
      <c r="C58" s="126">
        <f>SUM(C59,C74,C83)</f>
        <v>202537</v>
      </c>
      <c r="D58" s="126">
        <f>SUM(D59,D74,D83)</f>
        <v>202537</v>
      </c>
      <c r="E58" s="126">
        <f t="shared" ref="E58:S58" si="9">SUM(E59,E74,E83)</f>
        <v>0</v>
      </c>
      <c r="F58" s="126">
        <f t="shared" si="9"/>
        <v>0</v>
      </c>
      <c r="G58" s="126">
        <f t="shared" si="9"/>
        <v>0</v>
      </c>
      <c r="H58" s="126">
        <f t="shared" si="9"/>
        <v>0</v>
      </c>
      <c r="I58" s="126">
        <f t="shared" si="9"/>
        <v>0</v>
      </c>
      <c r="J58" s="126">
        <f t="shared" si="9"/>
        <v>0</v>
      </c>
      <c r="K58" s="126">
        <f t="shared" si="9"/>
        <v>0</v>
      </c>
      <c r="L58" s="126">
        <f t="shared" si="9"/>
        <v>0</v>
      </c>
      <c r="M58" s="126">
        <f t="shared" si="9"/>
        <v>0</v>
      </c>
      <c r="N58" s="126">
        <f t="shared" si="9"/>
        <v>0</v>
      </c>
      <c r="O58" s="126">
        <f t="shared" si="9"/>
        <v>0</v>
      </c>
      <c r="P58" s="126">
        <f t="shared" si="9"/>
        <v>0</v>
      </c>
      <c r="Q58" s="126">
        <f t="shared" si="9"/>
        <v>0</v>
      </c>
      <c r="R58" s="126">
        <f t="shared" si="9"/>
        <v>0</v>
      </c>
      <c r="S58" s="126">
        <f t="shared" si="9"/>
        <v>0</v>
      </c>
    </row>
    <row r="59" spans="1:19" s="116" customFormat="1" x14ac:dyDescent="0.3">
      <c r="A59" s="104" t="s">
        <v>206</v>
      </c>
      <c r="B59" s="133" t="s">
        <v>201</v>
      </c>
      <c r="C59" s="126">
        <f>SUM(C60:C73)</f>
        <v>62358</v>
      </c>
      <c r="D59" s="126">
        <f>SUM(D60:D73)</f>
        <v>62358</v>
      </c>
      <c r="E59" s="126">
        <f t="shared" ref="E59:S59" si="10">SUM(E60:E73)</f>
        <v>0</v>
      </c>
      <c r="F59" s="126">
        <f t="shared" si="10"/>
        <v>0</v>
      </c>
      <c r="G59" s="126">
        <f t="shared" si="10"/>
        <v>0</v>
      </c>
      <c r="H59" s="126">
        <f t="shared" si="10"/>
        <v>0</v>
      </c>
      <c r="I59" s="126">
        <f t="shared" si="10"/>
        <v>0</v>
      </c>
      <c r="J59" s="126">
        <f t="shared" si="10"/>
        <v>0</v>
      </c>
      <c r="K59" s="126">
        <f t="shared" si="10"/>
        <v>0</v>
      </c>
      <c r="L59" s="126">
        <f t="shared" si="10"/>
        <v>0</v>
      </c>
      <c r="M59" s="126">
        <f t="shared" si="10"/>
        <v>0</v>
      </c>
      <c r="N59" s="126">
        <f t="shared" si="10"/>
        <v>0</v>
      </c>
      <c r="O59" s="126">
        <f t="shared" si="10"/>
        <v>0</v>
      </c>
      <c r="P59" s="126">
        <f t="shared" si="10"/>
        <v>0</v>
      </c>
      <c r="Q59" s="126">
        <f t="shared" si="10"/>
        <v>0</v>
      </c>
      <c r="R59" s="126">
        <f t="shared" si="10"/>
        <v>0</v>
      </c>
      <c r="S59" s="126">
        <f t="shared" si="10"/>
        <v>0</v>
      </c>
    </row>
    <row r="60" spans="1:19" x14ac:dyDescent="0.3">
      <c r="A60" s="104" t="s">
        <v>10</v>
      </c>
      <c r="B60" s="133" t="s">
        <v>207</v>
      </c>
      <c r="C60" s="126">
        <v>4960</v>
      </c>
      <c r="D60" s="126">
        <v>4960</v>
      </c>
      <c r="E60" s="126"/>
      <c r="F60" s="126"/>
      <c r="G60" s="126"/>
      <c r="H60" s="126"/>
      <c r="I60" s="126"/>
      <c r="J60" s="126"/>
      <c r="K60" s="126"/>
      <c r="L60" s="126"/>
      <c r="M60" s="126"/>
      <c r="N60" s="126"/>
      <c r="O60" s="126"/>
      <c r="P60" s="126"/>
      <c r="Q60" s="126"/>
      <c r="R60" s="126"/>
      <c r="S60" s="126"/>
    </row>
    <row r="61" spans="1:19" x14ac:dyDescent="0.3">
      <c r="A61" s="104" t="s">
        <v>10</v>
      </c>
      <c r="B61" s="133" t="s">
        <v>208</v>
      </c>
      <c r="C61" s="126">
        <v>5898</v>
      </c>
      <c r="D61" s="126">
        <v>5898</v>
      </c>
      <c r="E61" s="126"/>
      <c r="F61" s="126"/>
      <c r="G61" s="126"/>
      <c r="H61" s="126"/>
      <c r="I61" s="126"/>
      <c r="J61" s="126"/>
      <c r="K61" s="126"/>
      <c r="L61" s="126"/>
      <c r="M61" s="126"/>
      <c r="N61" s="126"/>
      <c r="O61" s="126"/>
      <c r="P61" s="126"/>
      <c r="Q61" s="126"/>
      <c r="R61" s="126"/>
      <c r="S61" s="126"/>
    </row>
    <row r="62" spans="1:19" x14ac:dyDescent="0.3">
      <c r="A62" s="104" t="s">
        <v>10</v>
      </c>
      <c r="B62" s="133" t="s">
        <v>209</v>
      </c>
      <c r="C62" s="126">
        <v>8554</v>
      </c>
      <c r="D62" s="126">
        <v>8554</v>
      </c>
      <c r="E62" s="126"/>
      <c r="F62" s="126"/>
      <c r="G62" s="126"/>
      <c r="H62" s="126"/>
      <c r="I62" s="126"/>
      <c r="J62" s="126"/>
      <c r="K62" s="126"/>
      <c r="L62" s="126"/>
      <c r="M62" s="126"/>
      <c r="N62" s="126"/>
      <c r="O62" s="126"/>
      <c r="P62" s="126"/>
      <c r="Q62" s="126"/>
      <c r="R62" s="126"/>
      <c r="S62" s="126"/>
    </row>
    <row r="63" spans="1:19" x14ac:dyDescent="0.3">
      <c r="A63" s="104" t="s">
        <v>10</v>
      </c>
      <c r="B63" s="133" t="s">
        <v>210</v>
      </c>
      <c r="C63" s="126">
        <v>3450</v>
      </c>
      <c r="D63" s="126">
        <v>3450</v>
      </c>
      <c r="E63" s="126"/>
      <c r="F63" s="126"/>
      <c r="G63" s="126"/>
      <c r="H63" s="126"/>
      <c r="I63" s="126"/>
      <c r="J63" s="126"/>
      <c r="K63" s="126"/>
      <c r="L63" s="126"/>
      <c r="M63" s="126"/>
      <c r="N63" s="126"/>
      <c r="O63" s="126"/>
      <c r="P63" s="126"/>
      <c r="Q63" s="126"/>
      <c r="R63" s="126"/>
      <c r="S63" s="126"/>
    </row>
    <row r="64" spans="1:19" x14ac:dyDescent="0.3">
      <c r="A64" s="104" t="s">
        <v>10</v>
      </c>
      <c r="B64" s="133" t="s">
        <v>211</v>
      </c>
      <c r="C64" s="126">
        <v>3359</v>
      </c>
      <c r="D64" s="126">
        <v>3359</v>
      </c>
      <c r="E64" s="122"/>
      <c r="F64" s="122"/>
      <c r="G64" s="122"/>
      <c r="H64" s="122"/>
      <c r="I64" s="122"/>
      <c r="J64" s="122"/>
      <c r="K64" s="122"/>
      <c r="L64" s="122"/>
      <c r="M64" s="122"/>
      <c r="N64" s="122"/>
      <c r="O64" s="122"/>
      <c r="P64" s="122"/>
      <c r="Q64" s="122"/>
      <c r="R64" s="122"/>
      <c r="S64" s="122"/>
    </row>
    <row r="65" spans="1:19" x14ac:dyDescent="0.3">
      <c r="A65" s="104" t="s">
        <v>10</v>
      </c>
      <c r="B65" s="133" t="s">
        <v>212</v>
      </c>
      <c r="C65" s="126">
        <v>4465</v>
      </c>
      <c r="D65" s="126">
        <v>4465</v>
      </c>
      <c r="E65" s="126"/>
      <c r="F65" s="126"/>
      <c r="G65" s="126"/>
      <c r="H65" s="126"/>
      <c r="I65" s="126"/>
      <c r="J65" s="126"/>
      <c r="K65" s="126"/>
      <c r="L65" s="126"/>
      <c r="M65" s="126"/>
      <c r="N65" s="126"/>
      <c r="O65" s="126"/>
      <c r="P65" s="126"/>
      <c r="Q65" s="126"/>
      <c r="R65" s="126"/>
      <c r="S65" s="126"/>
    </row>
    <row r="66" spans="1:19" x14ac:dyDescent="0.3">
      <c r="A66" s="104" t="s">
        <v>10</v>
      </c>
      <c r="B66" s="133" t="s">
        <v>213</v>
      </c>
      <c r="C66" s="126">
        <v>3680</v>
      </c>
      <c r="D66" s="126">
        <v>3680</v>
      </c>
      <c r="E66" s="126"/>
      <c r="F66" s="126"/>
      <c r="G66" s="126"/>
      <c r="H66" s="126"/>
      <c r="I66" s="126"/>
      <c r="J66" s="126"/>
      <c r="K66" s="126"/>
      <c r="L66" s="126"/>
      <c r="M66" s="126"/>
      <c r="N66" s="126"/>
      <c r="O66" s="126"/>
      <c r="P66" s="126"/>
      <c r="Q66" s="126"/>
      <c r="R66" s="126"/>
      <c r="S66" s="126"/>
    </row>
    <row r="67" spans="1:19" x14ac:dyDescent="0.3">
      <c r="A67" s="104" t="s">
        <v>10</v>
      </c>
      <c r="B67" s="133" t="s">
        <v>214</v>
      </c>
      <c r="C67" s="126">
        <v>2951</v>
      </c>
      <c r="D67" s="126">
        <v>2951</v>
      </c>
      <c r="E67" s="126"/>
      <c r="F67" s="126"/>
      <c r="G67" s="126"/>
      <c r="H67" s="126"/>
      <c r="I67" s="126"/>
      <c r="J67" s="126"/>
      <c r="K67" s="126"/>
      <c r="L67" s="126"/>
      <c r="M67" s="126"/>
      <c r="N67" s="126"/>
      <c r="O67" s="126"/>
      <c r="P67" s="126"/>
      <c r="Q67" s="126"/>
      <c r="R67" s="126"/>
      <c r="S67" s="126"/>
    </row>
    <row r="68" spans="1:19" x14ac:dyDescent="0.3">
      <c r="A68" s="104" t="s">
        <v>10</v>
      </c>
      <c r="B68" s="133" t="s">
        <v>215</v>
      </c>
      <c r="C68" s="126">
        <v>6752</v>
      </c>
      <c r="D68" s="126">
        <v>6752</v>
      </c>
      <c r="E68" s="126"/>
      <c r="F68" s="126"/>
      <c r="G68" s="126"/>
      <c r="H68" s="126"/>
      <c r="I68" s="126"/>
      <c r="J68" s="126"/>
      <c r="K68" s="126"/>
      <c r="L68" s="126"/>
      <c r="M68" s="126"/>
      <c r="N68" s="126"/>
      <c r="O68" s="126"/>
      <c r="P68" s="126"/>
      <c r="Q68" s="126"/>
      <c r="R68" s="126"/>
      <c r="S68" s="126"/>
    </row>
    <row r="69" spans="1:19" x14ac:dyDescent="0.3">
      <c r="A69" s="104" t="s">
        <v>10</v>
      </c>
      <c r="B69" s="133" t="s">
        <v>216</v>
      </c>
      <c r="C69" s="126">
        <v>3398</v>
      </c>
      <c r="D69" s="126">
        <v>3398</v>
      </c>
      <c r="E69" s="126"/>
      <c r="F69" s="126"/>
      <c r="G69" s="126"/>
      <c r="H69" s="126"/>
      <c r="I69" s="126"/>
      <c r="J69" s="126"/>
      <c r="K69" s="126"/>
      <c r="L69" s="126"/>
      <c r="M69" s="126"/>
      <c r="N69" s="126"/>
      <c r="O69" s="126"/>
      <c r="P69" s="126"/>
      <c r="Q69" s="126"/>
      <c r="R69" s="126"/>
      <c r="S69" s="126"/>
    </row>
    <row r="70" spans="1:19" x14ac:dyDescent="0.3">
      <c r="A70" s="104" t="s">
        <v>10</v>
      </c>
      <c r="B70" s="133" t="s">
        <v>217</v>
      </c>
      <c r="C70" s="126">
        <v>3867</v>
      </c>
      <c r="D70" s="126">
        <v>3867</v>
      </c>
      <c r="E70" s="126"/>
      <c r="F70" s="126"/>
      <c r="G70" s="126"/>
      <c r="H70" s="126"/>
      <c r="I70" s="126"/>
      <c r="J70" s="126"/>
      <c r="K70" s="126"/>
      <c r="L70" s="126"/>
      <c r="M70" s="126"/>
      <c r="N70" s="126"/>
      <c r="O70" s="126"/>
      <c r="P70" s="126"/>
      <c r="Q70" s="126"/>
      <c r="R70" s="126"/>
      <c r="S70" s="126"/>
    </row>
    <row r="71" spans="1:19" x14ac:dyDescent="0.3">
      <c r="A71" s="104" t="s">
        <v>10</v>
      </c>
      <c r="B71" s="133" t="s">
        <v>218</v>
      </c>
      <c r="C71" s="126">
        <v>2125</v>
      </c>
      <c r="D71" s="126">
        <v>2125</v>
      </c>
      <c r="E71" s="126"/>
      <c r="F71" s="126"/>
      <c r="G71" s="126"/>
      <c r="H71" s="126"/>
      <c r="I71" s="126"/>
      <c r="J71" s="126"/>
      <c r="K71" s="126"/>
      <c r="L71" s="126"/>
      <c r="M71" s="126"/>
      <c r="N71" s="126"/>
      <c r="O71" s="126"/>
      <c r="P71" s="126"/>
      <c r="Q71" s="126"/>
      <c r="R71" s="126"/>
      <c r="S71" s="126"/>
    </row>
    <row r="72" spans="1:19" x14ac:dyDescent="0.3">
      <c r="A72" s="104" t="s">
        <v>10</v>
      </c>
      <c r="B72" s="133" t="s">
        <v>219</v>
      </c>
      <c r="C72" s="126">
        <v>4461</v>
      </c>
      <c r="D72" s="126">
        <v>4461</v>
      </c>
      <c r="E72" s="126"/>
      <c r="F72" s="126"/>
      <c r="G72" s="126"/>
      <c r="H72" s="126"/>
      <c r="I72" s="126"/>
      <c r="J72" s="126"/>
      <c r="K72" s="126"/>
      <c r="L72" s="126"/>
      <c r="M72" s="126"/>
      <c r="N72" s="126"/>
      <c r="O72" s="126"/>
      <c r="P72" s="126"/>
      <c r="Q72" s="126"/>
      <c r="R72" s="126"/>
      <c r="S72" s="126"/>
    </row>
    <row r="73" spans="1:19" x14ac:dyDescent="0.3">
      <c r="A73" s="104" t="s">
        <v>10</v>
      </c>
      <c r="B73" s="133" t="s">
        <v>220</v>
      </c>
      <c r="C73" s="126">
        <v>4438</v>
      </c>
      <c r="D73" s="126">
        <v>4438</v>
      </c>
      <c r="E73" s="122"/>
      <c r="F73" s="122"/>
      <c r="G73" s="122"/>
      <c r="H73" s="122"/>
      <c r="I73" s="122"/>
      <c r="J73" s="122"/>
      <c r="K73" s="122"/>
      <c r="L73" s="122"/>
      <c r="M73" s="122"/>
      <c r="N73" s="122"/>
      <c r="O73" s="122"/>
      <c r="P73" s="122"/>
      <c r="Q73" s="122"/>
      <c r="R73" s="122"/>
      <c r="S73" s="122"/>
    </row>
    <row r="74" spans="1:19" s="116" customFormat="1" x14ac:dyDescent="0.3">
      <c r="A74" s="104" t="s">
        <v>221</v>
      </c>
      <c r="B74" s="133" t="s">
        <v>202</v>
      </c>
      <c r="C74" s="126">
        <f>SUM(C75:C82)</f>
        <v>47840</v>
      </c>
      <c r="D74" s="126">
        <f>SUM(D75:D82)</f>
        <v>47840</v>
      </c>
      <c r="E74" s="126">
        <f t="shared" ref="E74:S74" si="11">SUM(E75:E82)</f>
        <v>0</v>
      </c>
      <c r="F74" s="126">
        <f t="shared" si="11"/>
        <v>0</v>
      </c>
      <c r="G74" s="126">
        <f t="shared" si="11"/>
        <v>0</v>
      </c>
      <c r="H74" s="126">
        <f t="shared" si="11"/>
        <v>0</v>
      </c>
      <c r="I74" s="126">
        <f t="shared" si="11"/>
        <v>0</v>
      </c>
      <c r="J74" s="126">
        <f t="shared" si="11"/>
        <v>0</v>
      </c>
      <c r="K74" s="126">
        <f t="shared" si="11"/>
        <v>0</v>
      </c>
      <c r="L74" s="126">
        <f t="shared" si="11"/>
        <v>0</v>
      </c>
      <c r="M74" s="126">
        <f t="shared" si="11"/>
        <v>0</v>
      </c>
      <c r="N74" s="126">
        <f t="shared" si="11"/>
        <v>0</v>
      </c>
      <c r="O74" s="126">
        <f t="shared" si="11"/>
        <v>0</v>
      </c>
      <c r="P74" s="126">
        <f t="shared" si="11"/>
        <v>0</v>
      </c>
      <c r="Q74" s="126">
        <f t="shared" si="11"/>
        <v>0</v>
      </c>
      <c r="R74" s="126">
        <f t="shared" si="11"/>
        <v>0</v>
      </c>
      <c r="S74" s="126">
        <f t="shared" si="11"/>
        <v>0</v>
      </c>
    </row>
    <row r="75" spans="1:19" x14ac:dyDescent="0.3">
      <c r="A75" s="104" t="s">
        <v>10</v>
      </c>
      <c r="B75" s="133" t="s">
        <v>222</v>
      </c>
      <c r="C75" s="126">
        <v>8786</v>
      </c>
      <c r="D75" s="126">
        <v>8786</v>
      </c>
      <c r="E75" s="126"/>
      <c r="F75" s="126"/>
      <c r="G75" s="126"/>
      <c r="H75" s="126"/>
      <c r="I75" s="126"/>
      <c r="J75" s="126"/>
      <c r="K75" s="126"/>
      <c r="L75" s="126"/>
      <c r="M75" s="126"/>
      <c r="N75" s="126"/>
      <c r="O75" s="126"/>
      <c r="P75" s="126"/>
      <c r="Q75" s="126"/>
      <c r="R75" s="126"/>
      <c r="S75" s="126"/>
    </row>
    <row r="76" spans="1:19" x14ac:dyDescent="0.3">
      <c r="A76" s="104" t="s">
        <v>10</v>
      </c>
      <c r="B76" s="133" t="s">
        <v>223</v>
      </c>
      <c r="C76" s="126">
        <v>5412</v>
      </c>
      <c r="D76" s="126">
        <v>5412</v>
      </c>
      <c r="E76" s="126"/>
      <c r="F76" s="126"/>
      <c r="G76" s="126"/>
      <c r="H76" s="126"/>
      <c r="I76" s="126"/>
      <c r="J76" s="126"/>
      <c r="K76" s="126"/>
      <c r="L76" s="126"/>
      <c r="M76" s="126"/>
      <c r="N76" s="126"/>
      <c r="O76" s="126"/>
      <c r="P76" s="126"/>
      <c r="Q76" s="126"/>
      <c r="R76" s="126"/>
      <c r="S76" s="126"/>
    </row>
    <row r="77" spans="1:19" x14ac:dyDescent="0.3">
      <c r="A77" s="104" t="s">
        <v>10</v>
      </c>
      <c r="B77" s="133" t="s">
        <v>224</v>
      </c>
      <c r="C77" s="126">
        <v>6678</v>
      </c>
      <c r="D77" s="126">
        <v>6678</v>
      </c>
      <c r="E77" s="126"/>
      <c r="F77" s="126"/>
      <c r="G77" s="126"/>
      <c r="H77" s="126"/>
      <c r="I77" s="126"/>
      <c r="J77" s="126"/>
      <c r="K77" s="126"/>
      <c r="L77" s="126"/>
      <c r="M77" s="126"/>
      <c r="N77" s="126"/>
      <c r="O77" s="126"/>
      <c r="P77" s="126"/>
      <c r="Q77" s="126"/>
      <c r="R77" s="126"/>
      <c r="S77" s="126"/>
    </row>
    <row r="78" spans="1:19" x14ac:dyDescent="0.3">
      <c r="A78" s="104" t="s">
        <v>10</v>
      </c>
      <c r="B78" s="133" t="s">
        <v>225</v>
      </c>
      <c r="C78" s="126">
        <v>5547</v>
      </c>
      <c r="D78" s="126">
        <v>5547</v>
      </c>
      <c r="E78" s="126"/>
      <c r="F78" s="126"/>
      <c r="G78" s="126"/>
      <c r="H78" s="126"/>
      <c r="I78" s="126"/>
      <c r="J78" s="126"/>
      <c r="K78" s="126"/>
      <c r="L78" s="126"/>
      <c r="M78" s="126"/>
      <c r="N78" s="126"/>
      <c r="O78" s="126"/>
      <c r="P78" s="126"/>
      <c r="Q78" s="126"/>
      <c r="R78" s="126"/>
      <c r="S78" s="126"/>
    </row>
    <row r="79" spans="1:19" x14ac:dyDescent="0.3">
      <c r="A79" s="104" t="s">
        <v>10</v>
      </c>
      <c r="B79" s="133" t="s">
        <v>226</v>
      </c>
      <c r="C79" s="126">
        <v>6387</v>
      </c>
      <c r="D79" s="126">
        <v>6387</v>
      </c>
      <c r="E79" s="126"/>
      <c r="F79" s="126"/>
      <c r="G79" s="126"/>
      <c r="H79" s="126"/>
      <c r="I79" s="126"/>
      <c r="J79" s="126"/>
      <c r="K79" s="126"/>
      <c r="L79" s="126"/>
      <c r="M79" s="126"/>
      <c r="N79" s="126"/>
      <c r="O79" s="126"/>
      <c r="P79" s="126"/>
      <c r="Q79" s="126"/>
      <c r="R79" s="126"/>
      <c r="S79" s="126"/>
    </row>
    <row r="80" spans="1:19" x14ac:dyDescent="0.3">
      <c r="A80" s="104" t="s">
        <v>10</v>
      </c>
      <c r="B80" s="133" t="s">
        <v>227</v>
      </c>
      <c r="C80" s="126">
        <v>6229</v>
      </c>
      <c r="D80" s="126">
        <v>6229</v>
      </c>
      <c r="E80" s="126"/>
      <c r="F80" s="126"/>
      <c r="G80" s="126"/>
      <c r="H80" s="126"/>
      <c r="I80" s="126"/>
      <c r="J80" s="126"/>
      <c r="K80" s="126"/>
      <c r="L80" s="126"/>
      <c r="M80" s="126"/>
      <c r="N80" s="126"/>
      <c r="O80" s="126"/>
      <c r="P80" s="126"/>
      <c r="Q80" s="126"/>
      <c r="R80" s="126"/>
      <c r="S80" s="126"/>
    </row>
    <row r="81" spans="1:19" x14ac:dyDescent="0.3">
      <c r="A81" s="104" t="s">
        <v>10</v>
      </c>
      <c r="B81" s="133" t="s">
        <v>228</v>
      </c>
      <c r="C81" s="126">
        <v>3618</v>
      </c>
      <c r="D81" s="126">
        <v>3618</v>
      </c>
      <c r="E81" s="126"/>
      <c r="F81" s="126"/>
      <c r="G81" s="126"/>
      <c r="H81" s="126"/>
      <c r="I81" s="126"/>
      <c r="J81" s="126"/>
      <c r="K81" s="126"/>
      <c r="L81" s="126"/>
      <c r="M81" s="126"/>
      <c r="N81" s="126"/>
      <c r="O81" s="126"/>
      <c r="P81" s="126"/>
      <c r="Q81" s="126"/>
      <c r="R81" s="126"/>
      <c r="S81" s="126"/>
    </row>
    <row r="82" spans="1:19" x14ac:dyDescent="0.3">
      <c r="A82" s="104" t="s">
        <v>10</v>
      </c>
      <c r="B82" s="133" t="s">
        <v>229</v>
      </c>
      <c r="C82" s="126">
        <v>5183</v>
      </c>
      <c r="D82" s="126">
        <v>5183</v>
      </c>
      <c r="E82" s="126"/>
      <c r="F82" s="126"/>
      <c r="G82" s="126"/>
      <c r="H82" s="126"/>
      <c r="I82" s="126"/>
      <c r="J82" s="126"/>
      <c r="K82" s="126"/>
      <c r="L82" s="126"/>
      <c r="M82" s="126"/>
      <c r="N82" s="126"/>
      <c r="O82" s="126"/>
      <c r="P82" s="126"/>
      <c r="Q82" s="126"/>
      <c r="R82" s="126"/>
      <c r="S82" s="126"/>
    </row>
    <row r="83" spans="1:19" s="116" customFormat="1" x14ac:dyDescent="0.3">
      <c r="A83" s="104" t="s">
        <v>230</v>
      </c>
      <c r="B83" s="133" t="s">
        <v>231</v>
      </c>
      <c r="C83" s="126">
        <f>SUM(C84:C97)</f>
        <v>92339</v>
      </c>
      <c r="D83" s="126">
        <f>SUM(D84:D97)</f>
        <v>92339</v>
      </c>
      <c r="E83" s="126">
        <f t="shared" ref="E83:S83" si="12">SUM(E84:E97)</f>
        <v>0</v>
      </c>
      <c r="F83" s="126">
        <f t="shared" si="12"/>
        <v>0</v>
      </c>
      <c r="G83" s="126">
        <f t="shared" si="12"/>
        <v>0</v>
      </c>
      <c r="H83" s="126">
        <f t="shared" si="12"/>
        <v>0</v>
      </c>
      <c r="I83" s="126">
        <f t="shared" si="12"/>
        <v>0</v>
      </c>
      <c r="J83" s="126">
        <f t="shared" si="12"/>
        <v>0</v>
      </c>
      <c r="K83" s="126">
        <f t="shared" si="12"/>
        <v>0</v>
      </c>
      <c r="L83" s="126">
        <f t="shared" si="12"/>
        <v>0</v>
      </c>
      <c r="M83" s="126">
        <f t="shared" si="12"/>
        <v>0</v>
      </c>
      <c r="N83" s="126">
        <f t="shared" si="12"/>
        <v>0</v>
      </c>
      <c r="O83" s="126">
        <f t="shared" si="12"/>
        <v>0</v>
      </c>
      <c r="P83" s="126">
        <f t="shared" si="12"/>
        <v>0</v>
      </c>
      <c r="Q83" s="126">
        <f t="shared" si="12"/>
        <v>0</v>
      </c>
      <c r="R83" s="126">
        <f t="shared" si="12"/>
        <v>0</v>
      </c>
      <c r="S83" s="126">
        <f t="shared" si="12"/>
        <v>0</v>
      </c>
    </row>
    <row r="84" spans="1:19" x14ac:dyDescent="0.3">
      <c r="A84" s="104" t="s">
        <v>10</v>
      </c>
      <c r="B84" s="133" t="s">
        <v>232</v>
      </c>
      <c r="C84" s="126">
        <v>5622</v>
      </c>
      <c r="D84" s="126">
        <v>5622</v>
      </c>
      <c r="E84" s="126"/>
      <c r="F84" s="126"/>
      <c r="G84" s="126"/>
      <c r="H84" s="126"/>
      <c r="I84" s="126"/>
      <c r="J84" s="126"/>
      <c r="K84" s="126"/>
      <c r="L84" s="126"/>
      <c r="M84" s="126"/>
      <c r="N84" s="126"/>
      <c r="O84" s="126"/>
      <c r="P84" s="126"/>
      <c r="Q84" s="126"/>
      <c r="R84" s="126"/>
      <c r="S84" s="126"/>
    </row>
    <row r="85" spans="1:19" x14ac:dyDescent="0.3">
      <c r="A85" s="104" t="s">
        <v>10</v>
      </c>
      <c r="B85" s="133" t="s">
        <v>233</v>
      </c>
      <c r="C85" s="126">
        <v>7193</v>
      </c>
      <c r="D85" s="126">
        <v>7193</v>
      </c>
      <c r="E85" s="126"/>
      <c r="F85" s="126"/>
      <c r="G85" s="126"/>
      <c r="H85" s="126"/>
      <c r="I85" s="126"/>
      <c r="J85" s="126"/>
      <c r="K85" s="126"/>
      <c r="L85" s="126"/>
      <c r="M85" s="126"/>
      <c r="N85" s="126"/>
      <c r="O85" s="126"/>
      <c r="P85" s="126"/>
      <c r="Q85" s="126"/>
      <c r="R85" s="126"/>
      <c r="S85" s="126"/>
    </row>
    <row r="86" spans="1:19" x14ac:dyDescent="0.3">
      <c r="A86" s="104" t="s">
        <v>10</v>
      </c>
      <c r="B86" s="133" t="s">
        <v>234</v>
      </c>
      <c r="C86" s="126">
        <v>6252</v>
      </c>
      <c r="D86" s="126">
        <v>6252</v>
      </c>
      <c r="E86" s="126"/>
      <c r="F86" s="126"/>
      <c r="G86" s="126"/>
      <c r="H86" s="126"/>
      <c r="I86" s="126"/>
      <c r="J86" s="126"/>
      <c r="K86" s="126"/>
      <c r="L86" s="126"/>
      <c r="M86" s="126"/>
      <c r="N86" s="126"/>
      <c r="O86" s="126"/>
      <c r="P86" s="126"/>
      <c r="Q86" s="126"/>
      <c r="R86" s="126"/>
      <c r="S86" s="126"/>
    </row>
    <row r="87" spans="1:19" x14ac:dyDescent="0.3">
      <c r="A87" s="104" t="s">
        <v>10</v>
      </c>
      <c r="B87" s="133" t="s">
        <v>235</v>
      </c>
      <c r="C87" s="126">
        <v>5768</v>
      </c>
      <c r="D87" s="126">
        <v>5768</v>
      </c>
      <c r="E87" s="126"/>
      <c r="F87" s="126"/>
      <c r="G87" s="126"/>
      <c r="H87" s="126"/>
      <c r="I87" s="126"/>
      <c r="J87" s="126"/>
      <c r="K87" s="126"/>
      <c r="L87" s="126"/>
      <c r="M87" s="126"/>
      <c r="N87" s="126"/>
      <c r="O87" s="126"/>
      <c r="P87" s="126"/>
      <c r="Q87" s="126"/>
      <c r="R87" s="126"/>
      <c r="S87" s="126"/>
    </row>
    <row r="88" spans="1:19" x14ac:dyDescent="0.3">
      <c r="A88" s="104" t="s">
        <v>10</v>
      </c>
      <c r="B88" s="133" t="s">
        <v>236</v>
      </c>
      <c r="C88" s="126">
        <v>6894</v>
      </c>
      <c r="D88" s="126">
        <v>6894</v>
      </c>
      <c r="E88" s="122"/>
      <c r="F88" s="122"/>
      <c r="G88" s="122"/>
      <c r="H88" s="122"/>
      <c r="I88" s="122"/>
      <c r="J88" s="122"/>
      <c r="K88" s="122"/>
      <c r="L88" s="122"/>
      <c r="M88" s="122"/>
      <c r="N88" s="122"/>
      <c r="O88" s="122"/>
      <c r="P88" s="122"/>
      <c r="Q88" s="122"/>
      <c r="R88" s="122"/>
      <c r="S88" s="122"/>
    </row>
    <row r="89" spans="1:19" x14ac:dyDescent="0.3">
      <c r="A89" s="104" t="s">
        <v>10</v>
      </c>
      <c r="B89" s="133" t="s">
        <v>237</v>
      </c>
      <c r="C89" s="126">
        <v>2780</v>
      </c>
      <c r="D89" s="126">
        <v>2780</v>
      </c>
      <c r="E89" s="122"/>
      <c r="F89" s="122"/>
      <c r="G89" s="122"/>
      <c r="H89" s="122"/>
      <c r="I89" s="122"/>
      <c r="J89" s="122"/>
      <c r="K89" s="122"/>
      <c r="L89" s="122"/>
      <c r="M89" s="122"/>
      <c r="N89" s="122"/>
      <c r="O89" s="122"/>
      <c r="P89" s="122"/>
      <c r="Q89" s="122"/>
      <c r="R89" s="122"/>
      <c r="S89" s="122"/>
    </row>
    <row r="90" spans="1:19" x14ac:dyDescent="0.3">
      <c r="A90" s="104" t="s">
        <v>10</v>
      </c>
      <c r="B90" s="133" t="s">
        <v>238</v>
      </c>
      <c r="C90" s="126">
        <v>5002</v>
      </c>
      <c r="D90" s="126">
        <v>5002</v>
      </c>
      <c r="E90" s="126"/>
      <c r="F90" s="126"/>
      <c r="G90" s="126"/>
      <c r="H90" s="126"/>
      <c r="I90" s="126"/>
      <c r="J90" s="126"/>
      <c r="K90" s="126"/>
      <c r="L90" s="126"/>
      <c r="M90" s="126"/>
      <c r="N90" s="126"/>
      <c r="O90" s="126"/>
      <c r="P90" s="126"/>
      <c r="Q90" s="126"/>
      <c r="R90" s="126"/>
      <c r="S90" s="126"/>
    </row>
    <row r="91" spans="1:19" x14ac:dyDescent="0.3">
      <c r="A91" s="104" t="s">
        <v>10</v>
      </c>
      <c r="B91" s="133" t="s">
        <v>239</v>
      </c>
      <c r="C91" s="126">
        <v>8631</v>
      </c>
      <c r="D91" s="126">
        <v>8631</v>
      </c>
      <c r="E91" s="126"/>
      <c r="F91" s="126"/>
      <c r="G91" s="126"/>
      <c r="H91" s="126"/>
      <c r="I91" s="126"/>
      <c r="J91" s="126"/>
      <c r="K91" s="126"/>
      <c r="L91" s="126"/>
      <c r="M91" s="126"/>
      <c r="N91" s="126"/>
      <c r="O91" s="126"/>
      <c r="P91" s="126"/>
      <c r="Q91" s="126"/>
      <c r="R91" s="126"/>
      <c r="S91" s="126"/>
    </row>
    <row r="92" spans="1:19" x14ac:dyDescent="0.3">
      <c r="A92" s="104" t="s">
        <v>10</v>
      </c>
      <c r="B92" s="133" t="s">
        <v>240</v>
      </c>
      <c r="C92" s="126">
        <v>7843</v>
      </c>
      <c r="D92" s="126">
        <v>7843</v>
      </c>
      <c r="E92" s="126"/>
      <c r="F92" s="126"/>
      <c r="G92" s="126"/>
      <c r="H92" s="126"/>
      <c r="I92" s="126"/>
      <c r="J92" s="126"/>
      <c r="K92" s="126"/>
      <c r="L92" s="126"/>
      <c r="M92" s="126"/>
      <c r="N92" s="126"/>
      <c r="O92" s="126"/>
      <c r="P92" s="126"/>
      <c r="Q92" s="126"/>
      <c r="R92" s="126"/>
      <c r="S92" s="126"/>
    </row>
    <row r="93" spans="1:19" x14ac:dyDescent="0.3">
      <c r="A93" s="104" t="s">
        <v>10</v>
      </c>
      <c r="B93" s="133" t="s">
        <v>241</v>
      </c>
      <c r="C93" s="126">
        <v>8219</v>
      </c>
      <c r="D93" s="126">
        <v>8219</v>
      </c>
      <c r="E93" s="126"/>
      <c r="F93" s="126"/>
      <c r="G93" s="126"/>
      <c r="H93" s="126"/>
      <c r="I93" s="126"/>
      <c r="J93" s="126"/>
      <c r="K93" s="126"/>
      <c r="L93" s="126"/>
      <c r="M93" s="126"/>
      <c r="N93" s="126"/>
      <c r="O93" s="126"/>
      <c r="P93" s="126"/>
      <c r="Q93" s="126"/>
      <c r="R93" s="126"/>
      <c r="S93" s="126"/>
    </row>
    <row r="94" spans="1:19" x14ac:dyDescent="0.3">
      <c r="A94" s="104" t="s">
        <v>10</v>
      </c>
      <c r="B94" s="133" t="s">
        <v>242</v>
      </c>
      <c r="C94" s="126">
        <v>5230</v>
      </c>
      <c r="D94" s="126">
        <v>5230</v>
      </c>
      <c r="E94" s="126"/>
      <c r="F94" s="126"/>
      <c r="G94" s="126"/>
      <c r="H94" s="126"/>
      <c r="I94" s="126"/>
      <c r="J94" s="126"/>
      <c r="K94" s="126"/>
      <c r="L94" s="126"/>
      <c r="M94" s="126"/>
      <c r="N94" s="126"/>
      <c r="O94" s="126"/>
      <c r="P94" s="126"/>
      <c r="Q94" s="126"/>
      <c r="R94" s="126"/>
      <c r="S94" s="126"/>
    </row>
    <row r="95" spans="1:19" x14ac:dyDescent="0.3">
      <c r="A95" s="104" t="s">
        <v>10</v>
      </c>
      <c r="B95" s="133" t="s">
        <v>243</v>
      </c>
      <c r="C95" s="126">
        <v>8393</v>
      </c>
      <c r="D95" s="126">
        <v>8393</v>
      </c>
      <c r="E95" s="122"/>
      <c r="F95" s="122"/>
      <c r="G95" s="122"/>
      <c r="H95" s="122"/>
      <c r="I95" s="122"/>
      <c r="J95" s="122"/>
      <c r="K95" s="122"/>
      <c r="L95" s="122"/>
      <c r="M95" s="122"/>
      <c r="N95" s="122"/>
      <c r="O95" s="122"/>
      <c r="P95" s="122"/>
      <c r="Q95" s="122"/>
      <c r="R95" s="122"/>
      <c r="S95" s="122"/>
    </row>
    <row r="96" spans="1:19" x14ac:dyDescent="0.3">
      <c r="A96" s="104" t="s">
        <v>10</v>
      </c>
      <c r="B96" s="133" t="s">
        <v>244</v>
      </c>
      <c r="C96" s="126">
        <v>7106</v>
      </c>
      <c r="D96" s="126">
        <v>7106</v>
      </c>
      <c r="E96" s="122"/>
      <c r="F96" s="122"/>
      <c r="G96" s="122"/>
      <c r="H96" s="122"/>
      <c r="I96" s="122"/>
      <c r="J96" s="122"/>
      <c r="K96" s="122"/>
      <c r="L96" s="122"/>
      <c r="M96" s="122"/>
      <c r="N96" s="122"/>
      <c r="O96" s="122"/>
      <c r="P96" s="122"/>
      <c r="Q96" s="122"/>
      <c r="R96" s="122"/>
      <c r="S96" s="122"/>
    </row>
    <row r="97" spans="1:19" x14ac:dyDescent="0.3">
      <c r="A97" s="104" t="s">
        <v>10</v>
      </c>
      <c r="B97" s="133" t="s">
        <v>245</v>
      </c>
      <c r="C97" s="126">
        <v>7406</v>
      </c>
      <c r="D97" s="126">
        <v>7406</v>
      </c>
      <c r="E97" s="122"/>
      <c r="F97" s="122"/>
      <c r="G97" s="122"/>
      <c r="H97" s="122"/>
      <c r="I97" s="122"/>
      <c r="J97" s="122"/>
      <c r="K97" s="122"/>
      <c r="L97" s="122"/>
      <c r="M97" s="122"/>
      <c r="N97" s="122"/>
      <c r="O97" s="122"/>
      <c r="P97" s="122"/>
      <c r="Q97" s="122"/>
      <c r="R97" s="122"/>
      <c r="S97" s="122"/>
    </row>
    <row r="98" spans="1:19" s="116" customFormat="1" x14ac:dyDescent="0.3">
      <c r="A98" s="104" t="s">
        <v>246</v>
      </c>
      <c r="B98" s="133" t="s">
        <v>247</v>
      </c>
      <c r="C98" s="126">
        <v>1346</v>
      </c>
      <c r="D98" s="126">
        <v>1346</v>
      </c>
      <c r="E98" s="126"/>
      <c r="F98" s="126"/>
      <c r="G98" s="126"/>
      <c r="H98" s="126"/>
      <c r="I98" s="126"/>
      <c r="J98" s="126"/>
      <c r="K98" s="126"/>
      <c r="L98" s="126"/>
      <c r="M98" s="126"/>
      <c r="N98" s="126"/>
      <c r="O98" s="126"/>
      <c r="P98" s="126"/>
      <c r="Q98" s="126"/>
      <c r="R98" s="126"/>
      <c r="S98" s="126"/>
    </row>
    <row r="99" spans="1:19" s="116" customFormat="1" ht="24" x14ac:dyDescent="0.3">
      <c r="A99" s="104" t="s">
        <v>248</v>
      </c>
      <c r="B99" s="132" t="s">
        <v>652</v>
      </c>
      <c r="C99" s="126">
        <v>19</v>
      </c>
      <c r="D99" s="126">
        <v>19</v>
      </c>
      <c r="E99" s="126"/>
      <c r="F99" s="126"/>
      <c r="G99" s="126"/>
      <c r="H99" s="126"/>
      <c r="I99" s="126"/>
      <c r="J99" s="126"/>
      <c r="K99" s="126"/>
      <c r="L99" s="126"/>
      <c r="M99" s="126"/>
      <c r="N99" s="126"/>
      <c r="O99" s="126"/>
      <c r="P99" s="126"/>
      <c r="Q99" s="126"/>
      <c r="R99" s="126"/>
      <c r="S99" s="126"/>
    </row>
    <row r="100" spans="1:19" s="116" customFormat="1" ht="36" x14ac:dyDescent="0.3">
      <c r="A100" s="104" t="s">
        <v>250</v>
      </c>
      <c r="B100" s="132" t="s">
        <v>636</v>
      </c>
      <c r="C100" s="126">
        <v>2236</v>
      </c>
      <c r="D100" s="126">
        <v>2236</v>
      </c>
      <c r="E100" s="126"/>
      <c r="F100" s="126"/>
      <c r="G100" s="126"/>
      <c r="H100" s="126"/>
      <c r="I100" s="126"/>
      <c r="J100" s="126"/>
      <c r="K100" s="126"/>
      <c r="L100" s="126"/>
      <c r="M100" s="126"/>
      <c r="N100" s="126"/>
      <c r="O100" s="126"/>
      <c r="P100" s="126"/>
      <c r="Q100" s="126"/>
      <c r="R100" s="126"/>
      <c r="S100" s="126"/>
    </row>
    <row r="101" spans="1:19" s="116" customFormat="1" ht="24" x14ac:dyDescent="0.3">
      <c r="A101" s="104" t="s">
        <v>251</v>
      </c>
      <c r="B101" s="132" t="s">
        <v>653</v>
      </c>
      <c r="C101" s="126">
        <v>549</v>
      </c>
      <c r="D101" s="126">
        <v>549</v>
      </c>
      <c r="E101" s="126"/>
      <c r="F101" s="126"/>
      <c r="G101" s="126"/>
      <c r="H101" s="126"/>
      <c r="I101" s="126"/>
      <c r="J101" s="126"/>
      <c r="K101" s="126"/>
      <c r="L101" s="126"/>
      <c r="M101" s="126"/>
      <c r="N101" s="126"/>
      <c r="O101" s="126"/>
      <c r="P101" s="126"/>
      <c r="Q101" s="126"/>
      <c r="R101" s="126"/>
      <c r="S101" s="126"/>
    </row>
    <row r="102" spans="1:19" s="116" customFormat="1" ht="27" customHeight="1" x14ac:dyDescent="0.3">
      <c r="A102" s="104" t="s">
        <v>253</v>
      </c>
      <c r="B102" s="132" t="s">
        <v>254</v>
      </c>
      <c r="C102" s="126">
        <f>SUM(C103:C111)</f>
        <v>15750</v>
      </c>
      <c r="D102" s="126">
        <f>SUM(D103:D111)</f>
        <v>15750</v>
      </c>
      <c r="E102" s="126">
        <f t="shared" ref="E102:S102" si="13">SUM(E103:E111)</f>
        <v>0</v>
      </c>
      <c r="F102" s="126">
        <f t="shared" si="13"/>
        <v>0</v>
      </c>
      <c r="G102" s="126">
        <f t="shared" si="13"/>
        <v>0</v>
      </c>
      <c r="H102" s="126">
        <f t="shared" si="13"/>
        <v>0</v>
      </c>
      <c r="I102" s="126">
        <f t="shared" si="13"/>
        <v>0</v>
      </c>
      <c r="J102" s="126">
        <f t="shared" si="13"/>
        <v>0</v>
      </c>
      <c r="K102" s="126">
        <f t="shared" si="13"/>
        <v>0</v>
      </c>
      <c r="L102" s="126">
        <f t="shared" si="13"/>
        <v>0</v>
      </c>
      <c r="M102" s="126">
        <f t="shared" si="13"/>
        <v>0</v>
      </c>
      <c r="N102" s="126">
        <f t="shared" si="13"/>
        <v>0</v>
      </c>
      <c r="O102" s="126">
        <f t="shared" si="13"/>
        <v>0</v>
      </c>
      <c r="P102" s="126">
        <f t="shared" si="13"/>
        <v>0</v>
      </c>
      <c r="Q102" s="126">
        <f t="shared" si="13"/>
        <v>0</v>
      </c>
      <c r="R102" s="126">
        <f t="shared" si="13"/>
        <v>0</v>
      </c>
      <c r="S102" s="126">
        <f t="shared" si="13"/>
        <v>0</v>
      </c>
    </row>
    <row r="103" spans="1:19" ht="37.200000000000003" customHeight="1" x14ac:dyDescent="0.3">
      <c r="A103" s="104" t="s">
        <v>10</v>
      </c>
      <c r="B103" s="132" t="s">
        <v>255</v>
      </c>
      <c r="C103" s="126">
        <v>1500</v>
      </c>
      <c r="D103" s="126">
        <v>1500</v>
      </c>
      <c r="E103" s="122"/>
      <c r="F103" s="122"/>
      <c r="G103" s="122"/>
      <c r="H103" s="122"/>
      <c r="I103" s="122"/>
      <c r="J103" s="122"/>
      <c r="K103" s="122"/>
      <c r="L103" s="122"/>
      <c r="M103" s="122"/>
      <c r="N103" s="122"/>
      <c r="O103" s="122"/>
      <c r="P103" s="122"/>
      <c r="Q103" s="122"/>
      <c r="R103" s="122"/>
      <c r="S103" s="122"/>
    </row>
    <row r="104" spans="1:19" ht="24" x14ac:dyDescent="0.3">
      <c r="A104" s="104" t="s">
        <v>10</v>
      </c>
      <c r="B104" s="132" t="s">
        <v>256</v>
      </c>
      <c r="C104" s="126">
        <v>350</v>
      </c>
      <c r="D104" s="126">
        <v>350</v>
      </c>
      <c r="E104" s="126"/>
      <c r="F104" s="126"/>
      <c r="G104" s="126"/>
      <c r="H104" s="126"/>
      <c r="I104" s="126"/>
      <c r="J104" s="126"/>
      <c r="K104" s="126"/>
      <c r="L104" s="126"/>
      <c r="M104" s="126"/>
      <c r="N104" s="126"/>
      <c r="O104" s="126"/>
      <c r="P104" s="126"/>
      <c r="Q104" s="126"/>
      <c r="R104" s="126"/>
      <c r="S104" s="126"/>
    </row>
    <row r="105" spans="1:19" ht="24" customHeight="1" x14ac:dyDescent="0.3">
      <c r="A105" s="104" t="s">
        <v>10</v>
      </c>
      <c r="B105" s="132" t="s">
        <v>257</v>
      </c>
      <c r="C105" s="126">
        <v>350</v>
      </c>
      <c r="D105" s="126">
        <v>350</v>
      </c>
      <c r="E105" s="126"/>
      <c r="F105" s="126"/>
      <c r="G105" s="126"/>
      <c r="H105" s="126"/>
      <c r="I105" s="126"/>
      <c r="J105" s="126"/>
      <c r="K105" s="126"/>
      <c r="L105" s="126"/>
      <c r="M105" s="126"/>
      <c r="N105" s="126"/>
      <c r="O105" s="126"/>
      <c r="P105" s="126"/>
      <c r="Q105" s="126"/>
      <c r="R105" s="126"/>
      <c r="S105" s="126"/>
    </row>
    <row r="106" spans="1:19" ht="28.8" customHeight="1" x14ac:dyDescent="0.3">
      <c r="A106" s="104" t="s">
        <v>10</v>
      </c>
      <c r="B106" s="132" t="s">
        <v>258</v>
      </c>
      <c r="C106" s="126">
        <v>450</v>
      </c>
      <c r="D106" s="126">
        <v>450</v>
      </c>
      <c r="E106" s="126"/>
      <c r="F106" s="126"/>
      <c r="G106" s="126"/>
      <c r="H106" s="126"/>
      <c r="I106" s="126"/>
      <c r="J106" s="126"/>
      <c r="K106" s="126"/>
      <c r="L106" s="126"/>
      <c r="M106" s="126"/>
      <c r="N106" s="126"/>
      <c r="O106" s="126"/>
      <c r="P106" s="126"/>
      <c r="Q106" s="126"/>
      <c r="R106" s="126"/>
      <c r="S106" s="126"/>
    </row>
    <row r="107" spans="1:19" ht="27" customHeight="1" x14ac:dyDescent="0.3">
      <c r="A107" s="104" t="s">
        <v>10</v>
      </c>
      <c r="B107" s="132" t="s">
        <v>259</v>
      </c>
      <c r="C107" s="126">
        <v>350</v>
      </c>
      <c r="D107" s="126">
        <v>350</v>
      </c>
      <c r="E107" s="122"/>
      <c r="F107" s="122"/>
      <c r="G107" s="122"/>
      <c r="H107" s="122"/>
      <c r="I107" s="122"/>
      <c r="J107" s="122"/>
      <c r="K107" s="122"/>
      <c r="L107" s="122"/>
      <c r="M107" s="122"/>
      <c r="N107" s="122"/>
      <c r="O107" s="122"/>
      <c r="P107" s="122"/>
      <c r="Q107" s="122"/>
      <c r="R107" s="122"/>
      <c r="S107" s="122"/>
    </row>
    <row r="108" spans="1:19" ht="38.4" customHeight="1" x14ac:dyDescent="0.3">
      <c r="A108" s="104" t="s">
        <v>10</v>
      </c>
      <c r="B108" s="132" t="s">
        <v>260</v>
      </c>
      <c r="C108" s="126">
        <v>800</v>
      </c>
      <c r="D108" s="126">
        <v>800</v>
      </c>
      <c r="E108" s="122"/>
      <c r="F108" s="122"/>
      <c r="G108" s="122"/>
      <c r="H108" s="122"/>
      <c r="I108" s="122"/>
      <c r="J108" s="122"/>
      <c r="K108" s="122"/>
      <c r="L108" s="122"/>
      <c r="M108" s="122"/>
      <c r="N108" s="122"/>
      <c r="O108" s="122"/>
      <c r="P108" s="122"/>
      <c r="Q108" s="122"/>
      <c r="R108" s="122"/>
      <c r="S108" s="122"/>
    </row>
    <row r="109" spans="1:19" ht="24" x14ac:dyDescent="0.3">
      <c r="A109" s="104" t="s">
        <v>10</v>
      </c>
      <c r="B109" s="132" t="s">
        <v>261</v>
      </c>
      <c r="C109" s="126">
        <v>450</v>
      </c>
      <c r="D109" s="126">
        <v>450</v>
      </c>
      <c r="E109" s="122"/>
      <c r="F109" s="122"/>
      <c r="G109" s="122"/>
      <c r="H109" s="122"/>
      <c r="I109" s="122"/>
      <c r="J109" s="122"/>
      <c r="K109" s="122"/>
      <c r="L109" s="122"/>
      <c r="M109" s="122"/>
      <c r="N109" s="122"/>
      <c r="O109" s="122"/>
      <c r="P109" s="122"/>
      <c r="Q109" s="122"/>
      <c r="R109" s="122"/>
      <c r="S109" s="122"/>
    </row>
    <row r="110" spans="1:19" ht="24" x14ac:dyDescent="0.3">
      <c r="A110" s="104" t="s">
        <v>10</v>
      </c>
      <c r="B110" s="132" t="s">
        <v>262</v>
      </c>
      <c r="C110" s="126">
        <v>5000</v>
      </c>
      <c r="D110" s="126">
        <v>5000</v>
      </c>
      <c r="E110" s="126"/>
      <c r="F110" s="126"/>
      <c r="G110" s="126"/>
      <c r="H110" s="126"/>
      <c r="I110" s="126"/>
      <c r="J110" s="126"/>
      <c r="K110" s="126"/>
      <c r="L110" s="126"/>
      <c r="M110" s="126"/>
      <c r="N110" s="126"/>
      <c r="O110" s="126"/>
      <c r="P110" s="126"/>
      <c r="Q110" s="126"/>
      <c r="R110" s="126"/>
      <c r="S110" s="126"/>
    </row>
    <row r="111" spans="1:19" ht="24" x14ac:dyDescent="0.3">
      <c r="A111" s="104" t="s">
        <v>10</v>
      </c>
      <c r="B111" s="132" t="s">
        <v>263</v>
      </c>
      <c r="C111" s="126">
        <v>6500</v>
      </c>
      <c r="D111" s="126">
        <v>6500</v>
      </c>
      <c r="E111" s="122"/>
      <c r="F111" s="122"/>
      <c r="G111" s="122"/>
      <c r="H111" s="122"/>
      <c r="I111" s="122"/>
      <c r="J111" s="122"/>
      <c r="K111" s="122"/>
      <c r="L111" s="122"/>
      <c r="M111" s="122"/>
      <c r="N111" s="122"/>
      <c r="O111" s="122"/>
      <c r="P111" s="122"/>
      <c r="Q111" s="122"/>
      <c r="R111" s="122"/>
      <c r="S111" s="122"/>
    </row>
    <row r="112" spans="1:19" s="116" customFormat="1" ht="24" x14ac:dyDescent="0.3">
      <c r="A112" s="104" t="s">
        <v>264</v>
      </c>
      <c r="B112" s="132" t="s">
        <v>265</v>
      </c>
      <c r="C112" s="126">
        <f>SUM(C113:C114)</f>
        <v>400</v>
      </c>
      <c r="D112" s="126">
        <f>SUM(D113:D114)</f>
        <v>400</v>
      </c>
      <c r="E112" s="126">
        <f t="shared" ref="E112:S112" si="14">SUM(E113:E114)</f>
        <v>0</v>
      </c>
      <c r="F112" s="126">
        <f t="shared" si="14"/>
        <v>0</v>
      </c>
      <c r="G112" s="126">
        <f t="shared" si="14"/>
        <v>0</v>
      </c>
      <c r="H112" s="126">
        <f t="shared" si="14"/>
        <v>0</v>
      </c>
      <c r="I112" s="126">
        <f t="shared" si="14"/>
        <v>0</v>
      </c>
      <c r="J112" s="126">
        <f t="shared" si="14"/>
        <v>0</v>
      </c>
      <c r="K112" s="126">
        <f t="shared" si="14"/>
        <v>0</v>
      </c>
      <c r="L112" s="126">
        <f t="shared" si="14"/>
        <v>0</v>
      </c>
      <c r="M112" s="126">
        <f t="shared" si="14"/>
        <v>0</v>
      </c>
      <c r="N112" s="126">
        <f t="shared" si="14"/>
        <v>0</v>
      </c>
      <c r="O112" s="126">
        <f t="shared" si="14"/>
        <v>0</v>
      </c>
      <c r="P112" s="126">
        <f t="shared" si="14"/>
        <v>0</v>
      </c>
      <c r="Q112" s="126">
        <f t="shared" si="14"/>
        <v>0</v>
      </c>
      <c r="R112" s="126">
        <f t="shared" si="14"/>
        <v>0</v>
      </c>
      <c r="S112" s="126">
        <f t="shared" si="14"/>
        <v>0</v>
      </c>
    </row>
    <row r="113" spans="1:19" ht="24" x14ac:dyDescent="0.3">
      <c r="A113" s="104" t="s">
        <v>10</v>
      </c>
      <c r="B113" s="132" t="s">
        <v>266</v>
      </c>
      <c r="C113" s="126">
        <v>200</v>
      </c>
      <c r="D113" s="126">
        <v>200</v>
      </c>
      <c r="E113" s="126"/>
      <c r="F113" s="126"/>
      <c r="G113" s="126"/>
      <c r="H113" s="126"/>
      <c r="I113" s="126"/>
      <c r="J113" s="126"/>
      <c r="K113" s="126"/>
      <c r="L113" s="126"/>
      <c r="M113" s="126"/>
      <c r="N113" s="126"/>
      <c r="O113" s="126"/>
      <c r="P113" s="126"/>
      <c r="Q113" s="126"/>
      <c r="R113" s="126"/>
      <c r="S113" s="126"/>
    </row>
    <row r="114" spans="1:19" ht="24" x14ac:dyDescent="0.3">
      <c r="A114" s="104" t="s">
        <v>10</v>
      </c>
      <c r="B114" s="132" t="s">
        <v>267</v>
      </c>
      <c r="C114" s="126">
        <v>200</v>
      </c>
      <c r="D114" s="126">
        <v>200</v>
      </c>
      <c r="E114" s="126"/>
      <c r="F114" s="126"/>
      <c r="G114" s="126"/>
      <c r="H114" s="126"/>
      <c r="I114" s="126"/>
      <c r="J114" s="126"/>
      <c r="K114" s="126"/>
      <c r="L114" s="126"/>
      <c r="M114" s="126"/>
      <c r="N114" s="126"/>
      <c r="O114" s="126"/>
      <c r="P114" s="126"/>
      <c r="Q114" s="126"/>
      <c r="R114" s="126"/>
      <c r="S114" s="126"/>
    </row>
    <row r="115" spans="1:19" s="116" customFormat="1" ht="36" x14ac:dyDescent="0.3">
      <c r="A115" s="104" t="s">
        <v>268</v>
      </c>
      <c r="B115" s="132" t="s">
        <v>269</v>
      </c>
      <c r="C115" s="126">
        <v>590</v>
      </c>
      <c r="D115" s="126">
        <v>590</v>
      </c>
      <c r="E115" s="126"/>
      <c r="F115" s="126"/>
      <c r="G115" s="126"/>
      <c r="H115" s="126"/>
      <c r="I115" s="126"/>
      <c r="J115" s="126"/>
      <c r="K115" s="126"/>
      <c r="L115" s="126"/>
      <c r="M115" s="126"/>
      <c r="N115" s="126"/>
      <c r="O115" s="126"/>
      <c r="P115" s="126"/>
      <c r="Q115" s="126"/>
      <c r="R115" s="126"/>
      <c r="S115" s="126"/>
    </row>
    <row r="116" spans="1:19" s="116" customFormat="1" ht="36" x14ac:dyDescent="0.3">
      <c r="A116" s="104" t="s">
        <v>270</v>
      </c>
      <c r="B116" s="132" t="s">
        <v>271</v>
      </c>
      <c r="C116" s="126">
        <v>1135</v>
      </c>
      <c r="D116" s="126">
        <v>1135</v>
      </c>
      <c r="E116" s="126"/>
      <c r="F116" s="126"/>
      <c r="G116" s="126"/>
      <c r="H116" s="126"/>
      <c r="I116" s="126"/>
      <c r="J116" s="126"/>
      <c r="K116" s="126"/>
      <c r="L116" s="126"/>
      <c r="M116" s="126"/>
      <c r="N116" s="126"/>
      <c r="O116" s="126"/>
      <c r="P116" s="126"/>
      <c r="Q116" s="126"/>
      <c r="R116" s="126"/>
      <c r="S116" s="126"/>
    </row>
    <row r="117" spans="1:19" s="116" customFormat="1" ht="24" x14ac:dyDescent="0.3">
      <c r="A117" s="104" t="s">
        <v>272</v>
      </c>
      <c r="B117" s="132" t="s">
        <v>273</v>
      </c>
      <c r="C117" s="126">
        <v>5175</v>
      </c>
      <c r="D117" s="126">
        <v>5175</v>
      </c>
      <c r="E117" s="126"/>
      <c r="F117" s="126"/>
      <c r="G117" s="126"/>
      <c r="H117" s="126"/>
      <c r="I117" s="126"/>
      <c r="J117" s="126"/>
      <c r="K117" s="126"/>
      <c r="L117" s="126"/>
      <c r="M117" s="126"/>
      <c r="N117" s="126"/>
      <c r="O117" s="126"/>
      <c r="P117" s="126"/>
      <c r="Q117" s="126"/>
      <c r="R117" s="126"/>
      <c r="S117" s="126"/>
    </row>
    <row r="118" spans="1:19" x14ac:dyDescent="0.3">
      <c r="A118" s="103">
        <v>3</v>
      </c>
      <c r="B118" s="130" t="s">
        <v>274</v>
      </c>
      <c r="C118" s="122">
        <v>0</v>
      </c>
      <c r="D118" s="126"/>
      <c r="E118" s="126"/>
      <c r="F118" s="126"/>
      <c r="G118" s="126"/>
      <c r="H118" s="126"/>
      <c r="I118" s="126"/>
      <c r="J118" s="126"/>
      <c r="K118" s="126"/>
      <c r="L118" s="126"/>
      <c r="M118" s="126"/>
      <c r="N118" s="126"/>
      <c r="O118" s="126"/>
      <c r="P118" s="126"/>
      <c r="Q118" s="126"/>
      <c r="R118" s="126"/>
      <c r="S118" s="126"/>
    </row>
    <row r="119" spans="1:19" ht="25.2" customHeight="1" x14ac:dyDescent="0.3">
      <c r="A119" s="103">
        <v>4</v>
      </c>
      <c r="B119" s="102" t="s">
        <v>275</v>
      </c>
      <c r="C119" s="122">
        <f>SUM(C120:C121)</f>
        <v>4971</v>
      </c>
      <c r="D119" s="122">
        <f t="shared" ref="D119:S119" si="15">SUM(D120:D121)</f>
        <v>0</v>
      </c>
      <c r="E119" s="122">
        <f t="shared" si="15"/>
        <v>0</v>
      </c>
      <c r="F119" s="122">
        <f t="shared" si="15"/>
        <v>0</v>
      </c>
      <c r="G119" s="122">
        <f t="shared" si="15"/>
        <v>0</v>
      </c>
      <c r="H119" s="122">
        <f t="shared" si="15"/>
        <v>0</v>
      </c>
      <c r="I119" s="122">
        <f>SUM(I120:I121)</f>
        <v>4971</v>
      </c>
      <c r="J119" s="122">
        <f t="shared" si="15"/>
        <v>0</v>
      </c>
      <c r="K119" s="122">
        <f t="shared" si="15"/>
        <v>0</v>
      </c>
      <c r="L119" s="122">
        <f t="shared" si="15"/>
        <v>0</v>
      </c>
      <c r="M119" s="122">
        <f t="shared" si="15"/>
        <v>0</v>
      </c>
      <c r="N119" s="122">
        <f t="shared" si="15"/>
        <v>0</v>
      </c>
      <c r="O119" s="122">
        <f t="shared" si="15"/>
        <v>0</v>
      </c>
      <c r="P119" s="122">
        <f t="shared" si="15"/>
        <v>0</v>
      </c>
      <c r="Q119" s="122">
        <f t="shared" si="15"/>
        <v>0</v>
      </c>
      <c r="R119" s="122">
        <f t="shared" si="15"/>
        <v>0</v>
      </c>
      <c r="S119" s="122">
        <f t="shared" si="15"/>
        <v>0</v>
      </c>
    </row>
    <row r="120" spans="1:19" x14ac:dyDescent="0.3">
      <c r="A120" s="104" t="s">
        <v>10</v>
      </c>
      <c r="B120" s="133" t="s">
        <v>276</v>
      </c>
      <c r="C120" s="126">
        <v>4371</v>
      </c>
      <c r="D120" s="126"/>
      <c r="E120" s="126"/>
      <c r="F120" s="126"/>
      <c r="G120" s="126"/>
      <c r="H120" s="126"/>
      <c r="I120" s="126">
        <v>4371</v>
      </c>
      <c r="J120" s="126"/>
      <c r="K120" s="126"/>
      <c r="L120" s="126"/>
      <c r="M120" s="126"/>
      <c r="N120" s="126"/>
      <c r="O120" s="126"/>
      <c r="P120" s="126"/>
      <c r="Q120" s="126"/>
      <c r="R120" s="126"/>
      <c r="S120" s="126"/>
    </row>
    <row r="121" spans="1:19" ht="18.600000000000001" customHeight="1" x14ac:dyDescent="0.3">
      <c r="A121" s="104" t="s">
        <v>10</v>
      </c>
      <c r="B121" s="132" t="s">
        <v>277</v>
      </c>
      <c r="C121" s="126">
        <v>600</v>
      </c>
      <c r="D121" s="126"/>
      <c r="E121" s="126"/>
      <c r="F121" s="126"/>
      <c r="G121" s="126"/>
      <c r="H121" s="126"/>
      <c r="I121" s="126">
        <v>600</v>
      </c>
      <c r="J121" s="126"/>
      <c r="K121" s="126"/>
      <c r="L121" s="126"/>
      <c r="M121" s="126"/>
      <c r="N121" s="126"/>
      <c r="O121" s="126"/>
      <c r="P121" s="126"/>
      <c r="Q121" s="126"/>
      <c r="R121" s="126"/>
      <c r="S121" s="126"/>
    </row>
    <row r="122" spans="1:19" x14ac:dyDescent="0.3">
      <c r="A122" s="103">
        <v>5</v>
      </c>
      <c r="B122" s="130" t="s">
        <v>278</v>
      </c>
      <c r="C122" s="122">
        <f>SUM(C123,C129:C132,)</f>
        <v>13387</v>
      </c>
      <c r="D122" s="122">
        <f t="shared" ref="D122:S122" si="16">SUM(D123,D129:D132,)</f>
        <v>0</v>
      </c>
      <c r="E122" s="122">
        <f t="shared" si="16"/>
        <v>0</v>
      </c>
      <c r="F122" s="122">
        <f t="shared" si="16"/>
        <v>0</v>
      </c>
      <c r="G122" s="122">
        <f t="shared" si="16"/>
        <v>0</v>
      </c>
      <c r="H122" s="122">
        <f t="shared" si="16"/>
        <v>0</v>
      </c>
      <c r="I122" s="122">
        <f t="shared" si="16"/>
        <v>0</v>
      </c>
      <c r="J122" s="122">
        <f t="shared" si="16"/>
        <v>0</v>
      </c>
      <c r="K122" s="122">
        <f t="shared" si="16"/>
        <v>0</v>
      </c>
      <c r="L122" s="122">
        <f t="shared" si="16"/>
        <v>0</v>
      </c>
      <c r="M122" s="122">
        <f t="shared" si="16"/>
        <v>0</v>
      </c>
      <c r="N122" s="122">
        <f t="shared" si="16"/>
        <v>0</v>
      </c>
      <c r="O122" s="122">
        <f t="shared" si="16"/>
        <v>0</v>
      </c>
      <c r="P122" s="122">
        <f t="shared" si="16"/>
        <v>0</v>
      </c>
      <c r="Q122" s="122">
        <f t="shared" si="16"/>
        <v>0</v>
      </c>
      <c r="R122" s="122">
        <f>SUM(R123,R129:R132,)</f>
        <v>13387</v>
      </c>
      <c r="S122" s="122">
        <f t="shared" si="16"/>
        <v>0</v>
      </c>
    </row>
    <row r="123" spans="1:19" s="116" customFormat="1" x14ac:dyDescent="0.3">
      <c r="A123" s="104" t="s">
        <v>279</v>
      </c>
      <c r="B123" s="133" t="s">
        <v>280</v>
      </c>
      <c r="C123" s="126">
        <f>SUM(C124:C128)</f>
        <v>9955</v>
      </c>
      <c r="D123" s="126">
        <f t="shared" ref="D123:S123" si="17">SUM(D124:D128)</f>
        <v>0</v>
      </c>
      <c r="E123" s="126">
        <f t="shared" si="17"/>
        <v>0</v>
      </c>
      <c r="F123" s="126">
        <f t="shared" si="17"/>
        <v>0</v>
      </c>
      <c r="G123" s="126">
        <f t="shared" si="17"/>
        <v>0</v>
      </c>
      <c r="H123" s="126">
        <f t="shared" si="17"/>
        <v>0</v>
      </c>
      <c r="I123" s="126">
        <f t="shared" si="17"/>
        <v>0</v>
      </c>
      <c r="J123" s="126">
        <f t="shared" si="17"/>
        <v>0</v>
      </c>
      <c r="K123" s="126">
        <f t="shared" si="17"/>
        <v>0</v>
      </c>
      <c r="L123" s="126">
        <f t="shared" si="17"/>
        <v>0</v>
      </c>
      <c r="M123" s="126">
        <f t="shared" si="17"/>
        <v>0</v>
      </c>
      <c r="N123" s="126">
        <f t="shared" si="17"/>
        <v>0</v>
      </c>
      <c r="O123" s="126">
        <f t="shared" si="17"/>
        <v>0</v>
      </c>
      <c r="P123" s="126">
        <f t="shared" si="17"/>
        <v>0</v>
      </c>
      <c r="Q123" s="126">
        <f t="shared" si="17"/>
        <v>0</v>
      </c>
      <c r="R123" s="126">
        <f>SUM(R124:R128)</f>
        <v>9955</v>
      </c>
      <c r="S123" s="126">
        <f t="shared" si="17"/>
        <v>0</v>
      </c>
    </row>
    <row r="124" spans="1:19" x14ac:dyDescent="0.3">
      <c r="A124" s="104" t="s">
        <v>10</v>
      </c>
      <c r="B124" s="133" t="s">
        <v>281</v>
      </c>
      <c r="C124" s="126">
        <v>8655</v>
      </c>
      <c r="D124" s="126"/>
      <c r="E124" s="126"/>
      <c r="F124" s="126"/>
      <c r="G124" s="126"/>
      <c r="H124" s="126"/>
      <c r="I124" s="126"/>
      <c r="J124" s="126"/>
      <c r="K124" s="126"/>
      <c r="L124" s="126"/>
      <c r="M124" s="126"/>
      <c r="N124" s="126"/>
      <c r="O124" s="126"/>
      <c r="P124" s="126"/>
      <c r="Q124" s="126"/>
      <c r="R124" s="126">
        <v>8655</v>
      </c>
      <c r="S124" s="126"/>
    </row>
    <row r="125" spans="1:19" ht="24" x14ac:dyDescent="0.3">
      <c r="A125" s="104" t="s">
        <v>10</v>
      </c>
      <c r="B125" s="132" t="s">
        <v>282</v>
      </c>
      <c r="C125" s="126">
        <v>950</v>
      </c>
      <c r="D125" s="126"/>
      <c r="E125" s="126"/>
      <c r="F125" s="126"/>
      <c r="G125" s="126"/>
      <c r="H125" s="126"/>
      <c r="I125" s="126"/>
      <c r="J125" s="126"/>
      <c r="K125" s="126"/>
      <c r="L125" s="126"/>
      <c r="M125" s="126"/>
      <c r="N125" s="126"/>
      <c r="O125" s="126"/>
      <c r="P125" s="126"/>
      <c r="Q125" s="126"/>
      <c r="R125" s="126">
        <v>950</v>
      </c>
      <c r="S125" s="126"/>
    </row>
    <row r="126" spans="1:19" ht="24" x14ac:dyDescent="0.3">
      <c r="A126" s="104" t="s">
        <v>10</v>
      </c>
      <c r="B126" s="132" t="s">
        <v>283</v>
      </c>
      <c r="C126" s="126">
        <v>20</v>
      </c>
      <c r="D126" s="122"/>
      <c r="E126" s="122"/>
      <c r="F126" s="122"/>
      <c r="G126" s="122"/>
      <c r="H126" s="122"/>
      <c r="I126" s="122"/>
      <c r="J126" s="122"/>
      <c r="K126" s="122"/>
      <c r="L126" s="122"/>
      <c r="M126" s="122"/>
      <c r="N126" s="122"/>
      <c r="O126" s="122"/>
      <c r="P126" s="122"/>
      <c r="Q126" s="122"/>
      <c r="R126" s="126">
        <v>20</v>
      </c>
      <c r="S126" s="122"/>
    </row>
    <row r="127" spans="1:19" ht="24" x14ac:dyDescent="0.3">
      <c r="A127" s="104" t="s">
        <v>10</v>
      </c>
      <c r="B127" s="132" t="s">
        <v>284</v>
      </c>
      <c r="C127" s="126">
        <v>50</v>
      </c>
      <c r="D127" s="122"/>
      <c r="E127" s="122"/>
      <c r="F127" s="122"/>
      <c r="G127" s="122"/>
      <c r="H127" s="122"/>
      <c r="I127" s="122"/>
      <c r="J127" s="122"/>
      <c r="K127" s="122"/>
      <c r="L127" s="122"/>
      <c r="M127" s="122"/>
      <c r="N127" s="122"/>
      <c r="O127" s="122"/>
      <c r="P127" s="122"/>
      <c r="Q127" s="122"/>
      <c r="R127" s="126">
        <v>50</v>
      </c>
      <c r="S127" s="122"/>
    </row>
    <row r="128" spans="1:19" ht="65.400000000000006" customHeight="1" x14ac:dyDescent="0.3">
      <c r="A128" s="104" t="s">
        <v>10</v>
      </c>
      <c r="B128" s="132" t="s">
        <v>285</v>
      </c>
      <c r="C128" s="126">
        <v>280</v>
      </c>
      <c r="D128" s="126"/>
      <c r="E128" s="126"/>
      <c r="F128" s="126"/>
      <c r="G128" s="126"/>
      <c r="H128" s="126"/>
      <c r="I128" s="126"/>
      <c r="J128" s="126"/>
      <c r="K128" s="126"/>
      <c r="L128" s="126"/>
      <c r="M128" s="126"/>
      <c r="N128" s="126"/>
      <c r="O128" s="126"/>
      <c r="P128" s="126"/>
      <c r="Q128" s="126"/>
      <c r="R128" s="126">
        <v>280</v>
      </c>
      <c r="S128" s="126"/>
    </row>
    <row r="129" spans="1:19" s="116" customFormat="1" ht="37.799999999999997" customHeight="1" x14ac:dyDescent="0.3">
      <c r="A129" s="104" t="s">
        <v>286</v>
      </c>
      <c r="B129" s="132" t="s">
        <v>287</v>
      </c>
      <c r="C129" s="126">
        <v>2000</v>
      </c>
      <c r="D129" s="126"/>
      <c r="E129" s="126"/>
      <c r="F129" s="126"/>
      <c r="G129" s="126"/>
      <c r="H129" s="126"/>
      <c r="I129" s="126"/>
      <c r="J129" s="126"/>
      <c r="K129" s="126"/>
      <c r="L129" s="126"/>
      <c r="M129" s="126"/>
      <c r="N129" s="126"/>
      <c r="O129" s="126"/>
      <c r="P129" s="126"/>
      <c r="Q129" s="126"/>
      <c r="R129" s="126">
        <v>2000</v>
      </c>
      <c r="S129" s="126"/>
    </row>
    <row r="130" spans="1:19" s="116" customFormat="1" ht="48" x14ac:dyDescent="0.3">
      <c r="A130" s="104" t="s">
        <v>288</v>
      </c>
      <c r="B130" s="132" t="s">
        <v>289</v>
      </c>
      <c r="C130" s="126">
        <v>75</v>
      </c>
      <c r="D130" s="126"/>
      <c r="E130" s="126"/>
      <c r="F130" s="126"/>
      <c r="G130" s="126"/>
      <c r="H130" s="126"/>
      <c r="I130" s="126"/>
      <c r="J130" s="126"/>
      <c r="K130" s="126"/>
      <c r="L130" s="126"/>
      <c r="M130" s="126"/>
      <c r="N130" s="126"/>
      <c r="O130" s="126"/>
      <c r="P130" s="126"/>
      <c r="Q130" s="126"/>
      <c r="R130" s="126">
        <v>75</v>
      </c>
      <c r="S130" s="126"/>
    </row>
    <row r="131" spans="1:19" s="116" customFormat="1" ht="24" x14ac:dyDescent="0.3">
      <c r="A131" s="104" t="s">
        <v>290</v>
      </c>
      <c r="B131" s="132" t="s">
        <v>291</v>
      </c>
      <c r="C131" s="126">
        <v>197</v>
      </c>
      <c r="D131" s="126"/>
      <c r="E131" s="126"/>
      <c r="F131" s="126"/>
      <c r="G131" s="126"/>
      <c r="H131" s="126"/>
      <c r="I131" s="126"/>
      <c r="J131" s="126"/>
      <c r="K131" s="126"/>
      <c r="L131" s="126"/>
      <c r="M131" s="126"/>
      <c r="N131" s="126"/>
      <c r="O131" s="126"/>
      <c r="P131" s="126"/>
      <c r="Q131" s="126"/>
      <c r="R131" s="126">
        <v>197</v>
      </c>
      <c r="S131" s="126"/>
    </row>
    <row r="132" spans="1:19" s="116" customFormat="1" x14ac:dyDescent="0.3">
      <c r="A132" s="104" t="s">
        <v>292</v>
      </c>
      <c r="B132" s="132" t="s">
        <v>293</v>
      </c>
      <c r="C132" s="126">
        <f>SUM(C133:C134)</f>
        <v>1160</v>
      </c>
      <c r="D132" s="126">
        <f t="shared" ref="D132:S132" si="18">SUM(D133:D134)</f>
        <v>0</v>
      </c>
      <c r="E132" s="126">
        <f t="shared" si="18"/>
        <v>0</v>
      </c>
      <c r="F132" s="126">
        <f t="shared" si="18"/>
        <v>0</v>
      </c>
      <c r="G132" s="126">
        <f t="shared" si="18"/>
        <v>0</v>
      </c>
      <c r="H132" s="126">
        <f t="shared" si="18"/>
        <v>0</v>
      </c>
      <c r="I132" s="126">
        <f t="shared" si="18"/>
        <v>0</v>
      </c>
      <c r="J132" s="126">
        <f t="shared" si="18"/>
        <v>0</v>
      </c>
      <c r="K132" s="126">
        <f t="shared" si="18"/>
        <v>0</v>
      </c>
      <c r="L132" s="126">
        <f t="shared" si="18"/>
        <v>0</v>
      </c>
      <c r="M132" s="126">
        <f t="shared" si="18"/>
        <v>0</v>
      </c>
      <c r="N132" s="126">
        <f t="shared" si="18"/>
        <v>0</v>
      </c>
      <c r="O132" s="126">
        <f t="shared" si="18"/>
        <v>0</v>
      </c>
      <c r="P132" s="126">
        <f t="shared" si="18"/>
        <v>0</v>
      </c>
      <c r="Q132" s="126">
        <f t="shared" si="18"/>
        <v>0</v>
      </c>
      <c r="R132" s="126">
        <f>SUM(R133:R134)</f>
        <v>1160</v>
      </c>
      <c r="S132" s="126">
        <f t="shared" si="18"/>
        <v>0</v>
      </c>
    </row>
    <row r="133" spans="1:19" ht="24.6" customHeight="1" x14ac:dyDescent="0.3">
      <c r="A133" s="104" t="s">
        <v>10</v>
      </c>
      <c r="B133" s="132" t="s">
        <v>294</v>
      </c>
      <c r="C133" s="126">
        <v>660</v>
      </c>
      <c r="D133" s="126"/>
      <c r="E133" s="126"/>
      <c r="F133" s="126"/>
      <c r="G133" s="126"/>
      <c r="H133" s="126"/>
      <c r="I133" s="126"/>
      <c r="J133" s="126"/>
      <c r="K133" s="126"/>
      <c r="L133" s="126"/>
      <c r="M133" s="126"/>
      <c r="N133" s="126"/>
      <c r="O133" s="126"/>
      <c r="P133" s="126"/>
      <c r="Q133" s="126"/>
      <c r="R133" s="126">
        <v>660</v>
      </c>
      <c r="S133" s="126"/>
    </row>
    <row r="134" spans="1:19" ht="20.399999999999999" customHeight="1" x14ac:dyDescent="0.3">
      <c r="A134" s="104" t="s">
        <v>10</v>
      </c>
      <c r="B134" s="132" t="s">
        <v>295</v>
      </c>
      <c r="C134" s="126">
        <v>500</v>
      </c>
      <c r="D134" s="126"/>
      <c r="E134" s="126"/>
      <c r="F134" s="126"/>
      <c r="G134" s="126"/>
      <c r="H134" s="126"/>
      <c r="I134" s="126"/>
      <c r="J134" s="126"/>
      <c r="K134" s="126"/>
      <c r="L134" s="126"/>
      <c r="M134" s="126"/>
      <c r="N134" s="126"/>
      <c r="O134" s="126"/>
      <c r="P134" s="126"/>
      <c r="Q134" s="126"/>
      <c r="R134" s="126">
        <v>500</v>
      </c>
      <c r="S134" s="126"/>
    </row>
    <row r="135" spans="1:19" ht="22.8" x14ac:dyDescent="0.3">
      <c r="A135" s="103">
        <v>6</v>
      </c>
      <c r="B135" s="102" t="s">
        <v>296</v>
      </c>
      <c r="C135" s="122">
        <f>SUM(C136,C137,C151,C163:C165)</f>
        <v>33691.5</v>
      </c>
      <c r="D135" s="122">
        <f t="shared" ref="D135:S135" si="19">SUM(D136,D137,D151,D163:D165)</f>
        <v>0</v>
      </c>
      <c r="E135" s="122">
        <f t="shared" si="19"/>
        <v>0</v>
      </c>
      <c r="F135" s="122">
        <f t="shared" si="19"/>
        <v>0</v>
      </c>
      <c r="G135" s="122">
        <f t="shared" si="19"/>
        <v>0</v>
      </c>
      <c r="H135" s="122">
        <f t="shared" si="19"/>
        <v>0</v>
      </c>
      <c r="I135" s="122">
        <f t="shared" si="19"/>
        <v>0</v>
      </c>
      <c r="J135" s="122">
        <f t="shared" si="19"/>
        <v>0</v>
      </c>
      <c r="K135" s="122">
        <f t="shared" si="19"/>
        <v>0</v>
      </c>
      <c r="L135" s="122">
        <f t="shared" si="19"/>
        <v>0</v>
      </c>
      <c r="M135" s="122">
        <f t="shared" si="19"/>
        <v>0</v>
      </c>
      <c r="N135" s="122">
        <f t="shared" si="19"/>
        <v>0</v>
      </c>
      <c r="O135" s="122">
        <f t="shared" si="19"/>
        <v>0</v>
      </c>
      <c r="P135" s="122">
        <f t="shared" si="19"/>
        <v>0</v>
      </c>
      <c r="Q135" s="122">
        <f>SUM(Q136,Q137,Q151,Q163:Q165)</f>
        <v>33691.5</v>
      </c>
      <c r="R135" s="122">
        <f t="shared" si="19"/>
        <v>0</v>
      </c>
      <c r="S135" s="122">
        <f t="shared" si="19"/>
        <v>0</v>
      </c>
    </row>
    <row r="136" spans="1:19" s="116" customFormat="1" x14ac:dyDescent="0.3">
      <c r="A136" s="104" t="s">
        <v>297</v>
      </c>
      <c r="B136" s="133" t="s">
        <v>298</v>
      </c>
      <c r="C136" s="126">
        <v>9845.5</v>
      </c>
      <c r="D136" s="126"/>
      <c r="E136" s="126"/>
      <c r="F136" s="126"/>
      <c r="G136" s="126"/>
      <c r="H136" s="126"/>
      <c r="I136" s="126"/>
      <c r="J136" s="126"/>
      <c r="K136" s="126"/>
      <c r="L136" s="126"/>
      <c r="M136" s="126"/>
      <c r="N136" s="126"/>
      <c r="O136" s="126"/>
      <c r="P136" s="126"/>
      <c r="Q136" s="126">
        <v>9845.5</v>
      </c>
      <c r="R136" s="126"/>
      <c r="S136" s="126"/>
    </row>
    <row r="137" spans="1:19" s="116" customFormat="1" x14ac:dyDescent="0.3">
      <c r="A137" s="104" t="s">
        <v>299</v>
      </c>
      <c r="B137" s="132" t="s">
        <v>300</v>
      </c>
      <c r="C137" s="126">
        <f>SUM(C138:C150)</f>
        <v>17472</v>
      </c>
      <c r="D137" s="126">
        <f t="shared" ref="D137:S137" si="20">SUM(D138:D150)</f>
        <v>0</v>
      </c>
      <c r="E137" s="126">
        <f t="shared" si="20"/>
        <v>0</v>
      </c>
      <c r="F137" s="126">
        <f t="shared" si="20"/>
        <v>0</v>
      </c>
      <c r="G137" s="126">
        <f t="shared" si="20"/>
        <v>0</v>
      </c>
      <c r="H137" s="126">
        <f t="shared" si="20"/>
        <v>0</v>
      </c>
      <c r="I137" s="126">
        <f t="shared" si="20"/>
        <v>0</v>
      </c>
      <c r="J137" s="126">
        <f t="shared" si="20"/>
        <v>0</v>
      </c>
      <c r="K137" s="126">
        <f t="shared" si="20"/>
        <v>0</v>
      </c>
      <c r="L137" s="126">
        <f t="shared" si="20"/>
        <v>0</v>
      </c>
      <c r="M137" s="126">
        <f t="shared" si="20"/>
        <v>0</v>
      </c>
      <c r="N137" s="126">
        <f t="shared" si="20"/>
        <v>0</v>
      </c>
      <c r="O137" s="126">
        <f t="shared" si="20"/>
        <v>0</v>
      </c>
      <c r="P137" s="126">
        <f t="shared" si="20"/>
        <v>0</v>
      </c>
      <c r="Q137" s="126">
        <f>SUM(Q138:Q150)</f>
        <v>17472</v>
      </c>
      <c r="R137" s="126">
        <f t="shared" si="20"/>
        <v>0</v>
      </c>
      <c r="S137" s="126">
        <f t="shared" si="20"/>
        <v>0</v>
      </c>
    </row>
    <row r="138" spans="1:19" x14ac:dyDescent="0.3">
      <c r="A138" s="104" t="s">
        <v>10</v>
      </c>
      <c r="B138" s="133" t="s">
        <v>301</v>
      </c>
      <c r="C138" s="126">
        <v>6588</v>
      </c>
      <c r="D138" s="126"/>
      <c r="E138" s="126"/>
      <c r="F138" s="126"/>
      <c r="G138" s="126"/>
      <c r="H138" s="126"/>
      <c r="I138" s="126"/>
      <c r="J138" s="126"/>
      <c r="K138" s="126"/>
      <c r="L138" s="126"/>
      <c r="M138" s="126"/>
      <c r="N138" s="126"/>
      <c r="O138" s="126"/>
      <c r="P138" s="126"/>
      <c r="Q138" s="126">
        <v>6588</v>
      </c>
      <c r="R138" s="126"/>
      <c r="S138" s="126"/>
    </row>
    <row r="139" spans="1:19" x14ac:dyDescent="0.3">
      <c r="A139" s="104" t="s">
        <v>10</v>
      </c>
      <c r="B139" s="133" t="s">
        <v>302</v>
      </c>
      <c r="C139" s="126">
        <v>1548</v>
      </c>
      <c r="D139" s="126"/>
      <c r="E139" s="126"/>
      <c r="F139" s="126"/>
      <c r="G139" s="126"/>
      <c r="H139" s="126"/>
      <c r="I139" s="126"/>
      <c r="J139" s="126"/>
      <c r="K139" s="126"/>
      <c r="L139" s="126"/>
      <c r="M139" s="126"/>
      <c r="N139" s="126"/>
      <c r="O139" s="126"/>
      <c r="P139" s="126"/>
      <c r="Q139" s="126">
        <v>1548</v>
      </c>
      <c r="R139" s="126"/>
      <c r="S139" s="126"/>
    </row>
    <row r="140" spans="1:19" x14ac:dyDescent="0.3">
      <c r="A140" s="104" t="s">
        <v>10</v>
      </c>
      <c r="B140" s="133" t="s">
        <v>303</v>
      </c>
      <c r="C140" s="126">
        <v>979</v>
      </c>
      <c r="D140" s="126"/>
      <c r="E140" s="126"/>
      <c r="F140" s="126"/>
      <c r="G140" s="126"/>
      <c r="H140" s="126"/>
      <c r="I140" s="126"/>
      <c r="J140" s="126"/>
      <c r="K140" s="126"/>
      <c r="L140" s="126"/>
      <c r="M140" s="126"/>
      <c r="N140" s="126"/>
      <c r="O140" s="126"/>
      <c r="P140" s="126"/>
      <c r="Q140" s="126">
        <v>979</v>
      </c>
      <c r="R140" s="126"/>
      <c r="S140" s="126"/>
    </row>
    <row r="141" spans="1:19" x14ac:dyDescent="0.3">
      <c r="A141" s="104" t="s">
        <v>10</v>
      </c>
      <c r="B141" s="133" t="s">
        <v>304</v>
      </c>
      <c r="C141" s="126">
        <v>744</v>
      </c>
      <c r="D141" s="126"/>
      <c r="E141" s="126"/>
      <c r="F141" s="126"/>
      <c r="G141" s="126"/>
      <c r="H141" s="126"/>
      <c r="I141" s="126"/>
      <c r="J141" s="126"/>
      <c r="K141" s="126"/>
      <c r="L141" s="126"/>
      <c r="M141" s="126"/>
      <c r="N141" s="126"/>
      <c r="O141" s="126"/>
      <c r="P141" s="126"/>
      <c r="Q141" s="126">
        <v>744</v>
      </c>
      <c r="R141" s="126"/>
      <c r="S141" s="126"/>
    </row>
    <row r="142" spans="1:19" x14ac:dyDescent="0.3">
      <c r="A142" s="104" t="s">
        <v>10</v>
      </c>
      <c r="B142" s="133" t="s">
        <v>305</v>
      </c>
      <c r="C142" s="126">
        <v>718</v>
      </c>
      <c r="D142" s="126"/>
      <c r="E142" s="126"/>
      <c r="F142" s="126"/>
      <c r="G142" s="126"/>
      <c r="H142" s="126"/>
      <c r="I142" s="126"/>
      <c r="J142" s="126"/>
      <c r="K142" s="126"/>
      <c r="L142" s="126"/>
      <c r="M142" s="126"/>
      <c r="N142" s="126"/>
      <c r="O142" s="126"/>
      <c r="P142" s="126"/>
      <c r="Q142" s="126">
        <v>718</v>
      </c>
      <c r="R142" s="126"/>
      <c r="S142" s="126"/>
    </row>
    <row r="143" spans="1:19" x14ac:dyDescent="0.3">
      <c r="A143" s="104" t="s">
        <v>10</v>
      </c>
      <c r="B143" s="133" t="s">
        <v>306</v>
      </c>
      <c r="C143" s="126">
        <v>833</v>
      </c>
      <c r="D143" s="126"/>
      <c r="E143" s="126"/>
      <c r="F143" s="126"/>
      <c r="G143" s="126"/>
      <c r="H143" s="126"/>
      <c r="I143" s="126"/>
      <c r="J143" s="126"/>
      <c r="K143" s="126"/>
      <c r="L143" s="126"/>
      <c r="M143" s="126"/>
      <c r="N143" s="126"/>
      <c r="O143" s="126"/>
      <c r="P143" s="126"/>
      <c r="Q143" s="126">
        <v>833</v>
      </c>
      <c r="R143" s="126"/>
      <c r="S143" s="126"/>
    </row>
    <row r="144" spans="1:19" x14ac:dyDescent="0.3">
      <c r="A144" s="104" t="s">
        <v>10</v>
      </c>
      <c r="B144" s="133" t="s">
        <v>307</v>
      </c>
      <c r="C144" s="126">
        <v>1745</v>
      </c>
      <c r="D144" s="126"/>
      <c r="E144" s="126"/>
      <c r="F144" s="126"/>
      <c r="G144" s="126"/>
      <c r="H144" s="126"/>
      <c r="I144" s="126"/>
      <c r="J144" s="126"/>
      <c r="K144" s="126"/>
      <c r="L144" s="126"/>
      <c r="M144" s="126"/>
      <c r="N144" s="126"/>
      <c r="O144" s="126"/>
      <c r="P144" s="126"/>
      <c r="Q144" s="126">
        <v>1745</v>
      </c>
      <c r="R144" s="126"/>
      <c r="S144" s="126"/>
    </row>
    <row r="145" spans="1:19" x14ac:dyDescent="0.3">
      <c r="A145" s="104" t="s">
        <v>10</v>
      </c>
      <c r="B145" s="133" t="s">
        <v>308</v>
      </c>
      <c r="C145" s="126">
        <v>1093</v>
      </c>
      <c r="D145" s="126"/>
      <c r="E145" s="126"/>
      <c r="F145" s="126"/>
      <c r="G145" s="126"/>
      <c r="H145" s="126"/>
      <c r="I145" s="126"/>
      <c r="J145" s="126"/>
      <c r="K145" s="126"/>
      <c r="L145" s="126"/>
      <c r="M145" s="126"/>
      <c r="N145" s="126"/>
      <c r="O145" s="126"/>
      <c r="P145" s="126"/>
      <c r="Q145" s="126">
        <v>1093</v>
      </c>
      <c r="R145" s="126"/>
      <c r="S145" s="126"/>
    </row>
    <row r="146" spans="1:19" x14ac:dyDescent="0.3">
      <c r="A146" s="104" t="s">
        <v>10</v>
      </c>
      <c r="B146" s="133" t="s">
        <v>309</v>
      </c>
      <c r="C146" s="126">
        <v>518</v>
      </c>
      <c r="D146" s="126"/>
      <c r="E146" s="126"/>
      <c r="F146" s="126"/>
      <c r="G146" s="126"/>
      <c r="H146" s="126"/>
      <c r="I146" s="126"/>
      <c r="J146" s="126"/>
      <c r="K146" s="126"/>
      <c r="L146" s="126"/>
      <c r="M146" s="126"/>
      <c r="N146" s="126"/>
      <c r="O146" s="126"/>
      <c r="P146" s="126"/>
      <c r="Q146" s="126">
        <v>518</v>
      </c>
      <c r="R146" s="126"/>
      <c r="S146" s="126"/>
    </row>
    <row r="147" spans="1:19" x14ac:dyDescent="0.3">
      <c r="A147" s="104" t="s">
        <v>10</v>
      </c>
      <c r="B147" s="133" t="s">
        <v>310</v>
      </c>
      <c r="C147" s="126">
        <v>616</v>
      </c>
      <c r="D147" s="126"/>
      <c r="E147" s="126"/>
      <c r="F147" s="126"/>
      <c r="G147" s="126"/>
      <c r="H147" s="126"/>
      <c r="I147" s="126"/>
      <c r="J147" s="126"/>
      <c r="K147" s="126"/>
      <c r="L147" s="126"/>
      <c r="M147" s="126"/>
      <c r="N147" s="126"/>
      <c r="O147" s="126"/>
      <c r="P147" s="126"/>
      <c r="Q147" s="126">
        <v>616</v>
      </c>
      <c r="R147" s="126"/>
      <c r="S147" s="126"/>
    </row>
    <row r="148" spans="1:19" x14ac:dyDescent="0.3">
      <c r="A148" s="104" t="s">
        <v>10</v>
      </c>
      <c r="B148" s="133" t="s">
        <v>280</v>
      </c>
      <c r="C148" s="126">
        <v>768</v>
      </c>
      <c r="D148" s="126"/>
      <c r="E148" s="126"/>
      <c r="F148" s="126"/>
      <c r="G148" s="126"/>
      <c r="H148" s="126"/>
      <c r="I148" s="126"/>
      <c r="J148" s="126"/>
      <c r="K148" s="126"/>
      <c r="L148" s="126"/>
      <c r="M148" s="126"/>
      <c r="N148" s="126"/>
      <c r="O148" s="126"/>
      <c r="P148" s="126"/>
      <c r="Q148" s="126">
        <v>768</v>
      </c>
      <c r="R148" s="126"/>
      <c r="S148" s="126"/>
    </row>
    <row r="149" spans="1:19" x14ac:dyDescent="0.3">
      <c r="A149" s="104" t="s">
        <v>10</v>
      </c>
      <c r="B149" s="133" t="s">
        <v>311</v>
      </c>
      <c r="C149" s="126">
        <v>398</v>
      </c>
      <c r="D149" s="126"/>
      <c r="E149" s="126"/>
      <c r="F149" s="126"/>
      <c r="G149" s="126"/>
      <c r="H149" s="126"/>
      <c r="I149" s="126"/>
      <c r="J149" s="126"/>
      <c r="K149" s="126"/>
      <c r="L149" s="126"/>
      <c r="M149" s="126"/>
      <c r="N149" s="126"/>
      <c r="O149" s="126"/>
      <c r="P149" s="126"/>
      <c r="Q149" s="126">
        <v>398</v>
      </c>
      <c r="R149" s="126"/>
      <c r="S149" s="126"/>
    </row>
    <row r="150" spans="1:19" x14ac:dyDescent="0.3">
      <c r="A150" s="104" t="s">
        <v>10</v>
      </c>
      <c r="B150" s="133" t="s">
        <v>200</v>
      </c>
      <c r="C150" s="126">
        <v>924</v>
      </c>
      <c r="D150" s="126"/>
      <c r="E150" s="126"/>
      <c r="F150" s="126"/>
      <c r="G150" s="126"/>
      <c r="H150" s="126"/>
      <c r="I150" s="126"/>
      <c r="J150" s="126"/>
      <c r="K150" s="126"/>
      <c r="L150" s="126"/>
      <c r="M150" s="126"/>
      <c r="N150" s="126"/>
      <c r="O150" s="126"/>
      <c r="P150" s="126"/>
      <c r="Q150" s="126">
        <v>924</v>
      </c>
      <c r="R150" s="126"/>
      <c r="S150" s="126"/>
    </row>
    <row r="151" spans="1:19" s="116" customFormat="1" x14ac:dyDescent="0.3">
      <c r="A151" s="104" t="s">
        <v>312</v>
      </c>
      <c r="B151" s="133" t="s">
        <v>313</v>
      </c>
      <c r="C151" s="126">
        <f>SUM(C152:C162)</f>
        <v>4813</v>
      </c>
      <c r="D151" s="126">
        <f t="shared" ref="D151:S151" si="21">SUM(D152:D162)</f>
        <v>0</v>
      </c>
      <c r="E151" s="126">
        <f t="shared" si="21"/>
        <v>0</v>
      </c>
      <c r="F151" s="126">
        <f t="shared" si="21"/>
        <v>0</v>
      </c>
      <c r="G151" s="126">
        <f t="shared" si="21"/>
        <v>0</v>
      </c>
      <c r="H151" s="126">
        <f t="shared" si="21"/>
        <v>0</v>
      </c>
      <c r="I151" s="126">
        <f t="shared" si="21"/>
        <v>0</v>
      </c>
      <c r="J151" s="126">
        <f t="shared" si="21"/>
        <v>0</v>
      </c>
      <c r="K151" s="126">
        <f t="shared" si="21"/>
        <v>0</v>
      </c>
      <c r="L151" s="126">
        <f t="shared" si="21"/>
        <v>0</v>
      </c>
      <c r="M151" s="126">
        <f t="shared" si="21"/>
        <v>0</v>
      </c>
      <c r="N151" s="126">
        <f t="shared" si="21"/>
        <v>0</v>
      </c>
      <c r="O151" s="126">
        <f t="shared" si="21"/>
        <v>0</v>
      </c>
      <c r="P151" s="126">
        <f t="shared" si="21"/>
        <v>0</v>
      </c>
      <c r="Q151" s="126">
        <f>SUM(Q152:Q162)</f>
        <v>4813</v>
      </c>
      <c r="R151" s="126">
        <f t="shared" si="21"/>
        <v>0</v>
      </c>
      <c r="S151" s="126">
        <f t="shared" si="21"/>
        <v>0</v>
      </c>
    </row>
    <row r="152" spans="1:19" x14ac:dyDescent="0.3">
      <c r="A152" s="104" t="s">
        <v>10</v>
      </c>
      <c r="B152" s="133" t="s">
        <v>314</v>
      </c>
      <c r="C152" s="126">
        <v>1137</v>
      </c>
      <c r="D152" s="126"/>
      <c r="E152" s="126"/>
      <c r="F152" s="126"/>
      <c r="G152" s="126"/>
      <c r="H152" s="126"/>
      <c r="I152" s="126"/>
      <c r="J152" s="126"/>
      <c r="K152" s="126"/>
      <c r="L152" s="126"/>
      <c r="M152" s="126"/>
      <c r="N152" s="126"/>
      <c r="O152" s="126"/>
      <c r="P152" s="126"/>
      <c r="Q152" s="126">
        <v>1137</v>
      </c>
      <c r="R152" s="126"/>
      <c r="S152" s="126"/>
    </row>
    <row r="153" spans="1:19" x14ac:dyDescent="0.3">
      <c r="A153" s="104" t="s">
        <v>10</v>
      </c>
      <c r="B153" s="133" t="s">
        <v>315</v>
      </c>
      <c r="C153" s="126">
        <v>656</v>
      </c>
      <c r="D153" s="126"/>
      <c r="E153" s="126"/>
      <c r="F153" s="126"/>
      <c r="G153" s="126"/>
      <c r="H153" s="126"/>
      <c r="I153" s="126"/>
      <c r="J153" s="126"/>
      <c r="K153" s="126"/>
      <c r="L153" s="126"/>
      <c r="M153" s="126"/>
      <c r="N153" s="126"/>
      <c r="O153" s="126"/>
      <c r="P153" s="126"/>
      <c r="Q153" s="126">
        <v>656</v>
      </c>
      <c r="R153" s="126"/>
      <c r="S153" s="126"/>
    </row>
    <row r="154" spans="1:19" x14ac:dyDescent="0.3">
      <c r="A154" s="104" t="s">
        <v>10</v>
      </c>
      <c r="B154" s="133" t="s">
        <v>316</v>
      </c>
      <c r="C154" s="126">
        <v>784</v>
      </c>
      <c r="D154" s="126"/>
      <c r="E154" s="126"/>
      <c r="F154" s="126"/>
      <c r="G154" s="126"/>
      <c r="H154" s="126"/>
      <c r="I154" s="126"/>
      <c r="J154" s="126"/>
      <c r="K154" s="126"/>
      <c r="L154" s="126"/>
      <c r="M154" s="126"/>
      <c r="N154" s="126"/>
      <c r="O154" s="126"/>
      <c r="P154" s="126"/>
      <c r="Q154" s="126">
        <v>784</v>
      </c>
      <c r="R154" s="126"/>
      <c r="S154" s="126"/>
    </row>
    <row r="155" spans="1:19" x14ac:dyDescent="0.3">
      <c r="A155" s="104" t="s">
        <v>10</v>
      </c>
      <c r="B155" s="133" t="s">
        <v>317</v>
      </c>
      <c r="C155" s="126">
        <v>740</v>
      </c>
      <c r="D155" s="126"/>
      <c r="E155" s="126"/>
      <c r="F155" s="126"/>
      <c r="G155" s="126"/>
      <c r="H155" s="126"/>
      <c r="I155" s="126"/>
      <c r="J155" s="126"/>
      <c r="K155" s="126"/>
      <c r="L155" s="126"/>
      <c r="M155" s="126"/>
      <c r="N155" s="126"/>
      <c r="O155" s="126"/>
      <c r="P155" s="126"/>
      <c r="Q155" s="126">
        <v>740</v>
      </c>
      <c r="R155" s="126"/>
      <c r="S155" s="126"/>
    </row>
    <row r="156" spans="1:19" x14ac:dyDescent="0.3">
      <c r="A156" s="104" t="s">
        <v>10</v>
      </c>
      <c r="B156" s="133" t="s">
        <v>318</v>
      </c>
      <c r="C156" s="126">
        <v>488</v>
      </c>
      <c r="D156" s="126"/>
      <c r="E156" s="126"/>
      <c r="F156" s="126"/>
      <c r="G156" s="126"/>
      <c r="H156" s="126"/>
      <c r="I156" s="126"/>
      <c r="J156" s="126"/>
      <c r="K156" s="126"/>
      <c r="L156" s="126"/>
      <c r="M156" s="126"/>
      <c r="N156" s="126"/>
      <c r="O156" s="126"/>
      <c r="P156" s="126"/>
      <c r="Q156" s="126">
        <v>488</v>
      </c>
      <c r="R156" s="126"/>
      <c r="S156" s="126"/>
    </row>
    <row r="157" spans="1:19" x14ac:dyDescent="0.3">
      <c r="A157" s="104" t="s">
        <v>10</v>
      </c>
      <c r="B157" s="133" t="s">
        <v>319</v>
      </c>
      <c r="C157" s="126">
        <v>110</v>
      </c>
      <c r="D157" s="126"/>
      <c r="E157" s="126"/>
      <c r="F157" s="126"/>
      <c r="G157" s="126"/>
      <c r="H157" s="126"/>
      <c r="I157" s="126"/>
      <c r="J157" s="126"/>
      <c r="K157" s="126"/>
      <c r="L157" s="126"/>
      <c r="M157" s="126"/>
      <c r="N157" s="126"/>
      <c r="O157" s="126"/>
      <c r="P157" s="126"/>
      <c r="Q157" s="126">
        <v>110</v>
      </c>
      <c r="R157" s="126"/>
      <c r="S157" s="126"/>
    </row>
    <row r="158" spans="1:19" x14ac:dyDescent="0.3">
      <c r="A158" s="104" t="s">
        <v>10</v>
      </c>
      <c r="B158" s="133" t="s">
        <v>320</v>
      </c>
      <c r="C158" s="126">
        <v>185</v>
      </c>
      <c r="D158" s="126"/>
      <c r="E158" s="126"/>
      <c r="F158" s="126"/>
      <c r="G158" s="126"/>
      <c r="H158" s="126"/>
      <c r="I158" s="126"/>
      <c r="J158" s="126"/>
      <c r="K158" s="126"/>
      <c r="L158" s="126"/>
      <c r="M158" s="126"/>
      <c r="N158" s="126"/>
      <c r="O158" s="126"/>
      <c r="P158" s="126"/>
      <c r="Q158" s="126">
        <v>185</v>
      </c>
      <c r="R158" s="126"/>
      <c r="S158" s="126"/>
    </row>
    <row r="159" spans="1:19" x14ac:dyDescent="0.3">
      <c r="A159" s="104" t="s">
        <v>10</v>
      </c>
      <c r="B159" s="133" t="s">
        <v>321</v>
      </c>
      <c r="C159" s="126">
        <v>165</v>
      </c>
      <c r="D159" s="126"/>
      <c r="E159" s="126"/>
      <c r="F159" s="126"/>
      <c r="G159" s="126"/>
      <c r="H159" s="126"/>
      <c r="I159" s="126"/>
      <c r="J159" s="126"/>
      <c r="K159" s="126"/>
      <c r="L159" s="126"/>
      <c r="M159" s="126"/>
      <c r="N159" s="126"/>
      <c r="O159" s="126"/>
      <c r="P159" s="126"/>
      <c r="Q159" s="126">
        <v>165</v>
      </c>
      <c r="R159" s="126"/>
      <c r="S159" s="126"/>
    </row>
    <row r="160" spans="1:19" x14ac:dyDescent="0.3">
      <c r="A160" s="104" t="s">
        <v>10</v>
      </c>
      <c r="B160" s="133" t="s">
        <v>322</v>
      </c>
      <c r="C160" s="126">
        <v>130</v>
      </c>
      <c r="D160" s="126"/>
      <c r="E160" s="126"/>
      <c r="F160" s="126"/>
      <c r="G160" s="126"/>
      <c r="H160" s="126"/>
      <c r="I160" s="126"/>
      <c r="J160" s="126"/>
      <c r="K160" s="126"/>
      <c r="L160" s="126"/>
      <c r="M160" s="126"/>
      <c r="N160" s="126"/>
      <c r="O160" s="126"/>
      <c r="P160" s="126"/>
      <c r="Q160" s="126">
        <v>130</v>
      </c>
      <c r="R160" s="126"/>
      <c r="S160" s="126"/>
    </row>
    <row r="161" spans="1:19" x14ac:dyDescent="0.3">
      <c r="A161" s="104" t="s">
        <v>10</v>
      </c>
      <c r="B161" s="132" t="s">
        <v>323</v>
      </c>
      <c r="C161" s="126">
        <v>155</v>
      </c>
      <c r="D161" s="126"/>
      <c r="E161" s="126"/>
      <c r="F161" s="126"/>
      <c r="G161" s="126"/>
      <c r="H161" s="126"/>
      <c r="I161" s="126"/>
      <c r="J161" s="126"/>
      <c r="K161" s="126"/>
      <c r="L161" s="126"/>
      <c r="M161" s="126"/>
      <c r="N161" s="126"/>
      <c r="O161" s="126"/>
      <c r="P161" s="126"/>
      <c r="Q161" s="126">
        <v>155</v>
      </c>
      <c r="R161" s="126"/>
      <c r="S161" s="126"/>
    </row>
    <row r="162" spans="1:19" x14ac:dyDescent="0.3">
      <c r="A162" s="104" t="s">
        <v>10</v>
      </c>
      <c r="B162" s="133" t="s">
        <v>324</v>
      </c>
      <c r="C162" s="126">
        <v>263</v>
      </c>
      <c r="D162" s="126"/>
      <c r="E162" s="126"/>
      <c r="F162" s="126"/>
      <c r="G162" s="126"/>
      <c r="H162" s="126"/>
      <c r="I162" s="126"/>
      <c r="J162" s="126"/>
      <c r="K162" s="126"/>
      <c r="L162" s="126"/>
      <c r="M162" s="126"/>
      <c r="N162" s="126"/>
      <c r="O162" s="126"/>
      <c r="P162" s="126"/>
      <c r="Q162" s="126">
        <v>263</v>
      </c>
      <c r="R162" s="126"/>
      <c r="S162" s="126"/>
    </row>
    <row r="163" spans="1:19" s="116" customFormat="1" ht="36" x14ac:dyDescent="0.3">
      <c r="A163" s="104" t="s">
        <v>325</v>
      </c>
      <c r="B163" s="132" t="s">
        <v>326</v>
      </c>
      <c r="C163" s="126">
        <v>511</v>
      </c>
      <c r="D163" s="126"/>
      <c r="E163" s="126"/>
      <c r="F163" s="126"/>
      <c r="G163" s="126"/>
      <c r="H163" s="126"/>
      <c r="I163" s="126"/>
      <c r="J163" s="126"/>
      <c r="K163" s="126"/>
      <c r="L163" s="126"/>
      <c r="M163" s="126"/>
      <c r="N163" s="126"/>
      <c r="O163" s="126"/>
      <c r="P163" s="126"/>
      <c r="Q163" s="126">
        <v>511</v>
      </c>
      <c r="R163" s="126"/>
      <c r="S163" s="126"/>
    </row>
    <row r="164" spans="1:19" s="116" customFormat="1" ht="24" x14ac:dyDescent="0.3">
      <c r="A164" s="104" t="s">
        <v>327</v>
      </c>
      <c r="B164" s="132" t="s">
        <v>328</v>
      </c>
      <c r="C164" s="126">
        <v>800</v>
      </c>
      <c r="D164" s="126"/>
      <c r="E164" s="126"/>
      <c r="F164" s="126"/>
      <c r="G164" s="126"/>
      <c r="H164" s="126"/>
      <c r="I164" s="126"/>
      <c r="J164" s="126"/>
      <c r="K164" s="126"/>
      <c r="L164" s="126"/>
      <c r="M164" s="126"/>
      <c r="N164" s="126"/>
      <c r="O164" s="126"/>
      <c r="P164" s="126"/>
      <c r="Q164" s="126">
        <v>800</v>
      </c>
      <c r="R164" s="126"/>
      <c r="S164" s="126"/>
    </row>
    <row r="165" spans="1:19" s="116" customFormat="1" ht="48" x14ac:dyDescent="0.3">
      <c r="A165" s="104" t="s">
        <v>329</v>
      </c>
      <c r="B165" s="132" t="s">
        <v>330</v>
      </c>
      <c r="C165" s="126">
        <v>250</v>
      </c>
      <c r="D165" s="126"/>
      <c r="E165" s="126"/>
      <c r="F165" s="126"/>
      <c r="G165" s="126"/>
      <c r="H165" s="126"/>
      <c r="I165" s="126"/>
      <c r="J165" s="126"/>
      <c r="K165" s="126"/>
      <c r="L165" s="126"/>
      <c r="M165" s="126"/>
      <c r="N165" s="126"/>
      <c r="O165" s="126"/>
      <c r="P165" s="126"/>
      <c r="Q165" s="126">
        <v>250</v>
      </c>
      <c r="R165" s="126"/>
      <c r="S165" s="126"/>
    </row>
    <row r="166" spans="1:19" x14ac:dyDescent="0.3">
      <c r="A166" s="103">
        <v>7</v>
      </c>
      <c r="B166" s="130" t="s">
        <v>331</v>
      </c>
      <c r="C166" s="122">
        <f>SUM(C167:C169)</f>
        <v>5500</v>
      </c>
      <c r="D166" s="122">
        <f t="shared" ref="D166:S166" si="22">SUM(D167:D169)</f>
        <v>0</v>
      </c>
      <c r="E166" s="122">
        <f t="shared" si="22"/>
        <v>0</v>
      </c>
      <c r="F166" s="122">
        <f t="shared" si="22"/>
        <v>4000</v>
      </c>
      <c r="G166" s="122">
        <f t="shared" si="22"/>
        <v>1500</v>
      </c>
      <c r="H166" s="122">
        <f t="shared" si="22"/>
        <v>0</v>
      </c>
      <c r="I166" s="122">
        <f t="shared" si="22"/>
        <v>0</v>
      </c>
      <c r="J166" s="122">
        <f t="shared" si="22"/>
        <v>0</v>
      </c>
      <c r="K166" s="122">
        <f t="shared" si="22"/>
        <v>0</v>
      </c>
      <c r="L166" s="122">
        <f t="shared" si="22"/>
        <v>0</v>
      </c>
      <c r="M166" s="122">
        <f t="shared" si="22"/>
        <v>0</v>
      </c>
      <c r="N166" s="122">
        <f t="shared" si="22"/>
        <v>0</v>
      </c>
      <c r="O166" s="122">
        <f t="shared" si="22"/>
        <v>0</v>
      </c>
      <c r="P166" s="122">
        <f t="shared" si="22"/>
        <v>0</v>
      </c>
      <c r="Q166" s="122">
        <f t="shared" si="22"/>
        <v>0</v>
      </c>
      <c r="R166" s="122">
        <f t="shared" si="22"/>
        <v>0</v>
      </c>
      <c r="S166" s="122">
        <f t="shared" si="22"/>
        <v>0</v>
      </c>
    </row>
    <row r="167" spans="1:19" ht="19.2" customHeight="1" x14ac:dyDescent="0.3">
      <c r="A167" s="104" t="s">
        <v>10</v>
      </c>
      <c r="B167" s="132" t="s">
        <v>332</v>
      </c>
      <c r="C167" s="126">
        <v>1200</v>
      </c>
      <c r="D167" s="126"/>
      <c r="E167" s="126"/>
      <c r="F167" s="126"/>
      <c r="G167" s="126">
        <v>1200</v>
      </c>
      <c r="H167" s="126"/>
      <c r="I167" s="126"/>
      <c r="J167" s="126"/>
      <c r="K167" s="126"/>
      <c r="L167" s="126"/>
      <c r="M167" s="126"/>
      <c r="N167" s="126"/>
      <c r="O167" s="126"/>
      <c r="P167" s="126"/>
      <c r="Q167" s="126"/>
      <c r="R167" s="126"/>
      <c r="S167" s="126"/>
    </row>
    <row r="168" spans="1:19" ht="63.6" customHeight="1" x14ac:dyDescent="0.3">
      <c r="A168" s="104" t="s">
        <v>10</v>
      </c>
      <c r="B168" s="132" t="s">
        <v>333</v>
      </c>
      <c r="C168" s="126">
        <v>4000</v>
      </c>
      <c r="D168" s="126"/>
      <c r="E168" s="126"/>
      <c r="F168" s="126">
        <v>4000</v>
      </c>
      <c r="G168" s="126"/>
      <c r="H168" s="126"/>
      <c r="I168" s="126"/>
      <c r="J168" s="126"/>
      <c r="K168" s="126"/>
      <c r="L168" s="126"/>
      <c r="M168" s="126"/>
      <c r="N168" s="126"/>
      <c r="O168" s="126"/>
      <c r="P168" s="126"/>
      <c r="Q168" s="126"/>
      <c r="R168" s="126"/>
      <c r="S168" s="126"/>
    </row>
    <row r="169" spans="1:19" ht="24" x14ac:dyDescent="0.3">
      <c r="A169" s="104" t="s">
        <v>10</v>
      </c>
      <c r="B169" s="132" t="s">
        <v>334</v>
      </c>
      <c r="C169" s="126">
        <v>300</v>
      </c>
      <c r="D169" s="126"/>
      <c r="E169" s="126"/>
      <c r="F169" s="126"/>
      <c r="G169" s="126">
        <v>300</v>
      </c>
      <c r="H169" s="126"/>
      <c r="I169" s="126"/>
      <c r="J169" s="126"/>
      <c r="K169" s="126"/>
      <c r="L169" s="126"/>
      <c r="M169" s="126"/>
      <c r="N169" s="126"/>
      <c r="O169" s="126"/>
      <c r="P169" s="126"/>
      <c r="Q169" s="126"/>
      <c r="R169" s="126"/>
      <c r="S169" s="126"/>
    </row>
    <row r="170" spans="1:19" x14ac:dyDescent="0.3">
      <c r="A170" s="103">
        <v>8</v>
      </c>
      <c r="B170" s="130" t="s">
        <v>335</v>
      </c>
      <c r="C170" s="122">
        <f>SUM(C171:C175)</f>
        <v>24695</v>
      </c>
      <c r="D170" s="122">
        <f t="shared" ref="D170:R170" si="23">SUM(D171:D175)</f>
        <v>0</v>
      </c>
      <c r="E170" s="122">
        <f t="shared" si="23"/>
        <v>0</v>
      </c>
      <c r="F170" s="122">
        <f t="shared" si="23"/>
        <v>0</v>
      </c>
      <c r="G170" s="122">
        <f t="shared" si="23"/>
        <v>0</v>
      </c>
      <c r="H170" s="122">
        <f t="shared" si="23"/>
        <v>0</v>
      </c>
      <c r="I170" s="122">
        <f t="shared" si="23"/>
        <v>0</v>
      </c>
      <c r="J170" s="122">
        <f t="shared" si="23"/>
        <v>0</v>
      </c>
      <c r="K170" s="122">
        <f t="shared" si="23"/>
        <v>0</v>
      </c>
      <c r="L170" s="122">
        <f t="shared" si="23"/>
        <v>0</v>
      </c>
      <c r="M170" s="122">
        <f t="shared" si="23"/>
        <v>0</v>
      </c>
      <c r="N170" s="122">
        <f t="shared" si="23"/>
        <v>0</v>
      </c>
      <c r="O170" s="122">
        <f t="shared" si="23"/>
        <v>0</v>
      </c>
      <c r="P170" s="122">
        <f t="shared" si="23"/>
        <v>0</v>
      </c>
      <c r="Q170" s="122">
        <f t="shared" si="23"/>
        <v>0</v>
      </c>
      <c r="R170" s="122">
        <f t="shared" si="23"/>
        <v>0</v>
      </c>
      <c r="S170" s="122">
        <f>SUM(S171:S175)</f>
        <v>24695</v>
      </c>
    </row>
    <row r="171" spans="1:19" ht="35.4" customHeight="1" x14ac:dyDescent="0.3">
      <c r="A171" s="104" t="s">
        <v>10</v>
      </c>
      <c r="B171" s="132" t="s">
        <v>336</v>
      </c>
      <c r="C171" s="126">
        <v>595</v>
      </c>
      <c r="D171" s="126"/>
      <c r="E171" s="126"/>
      <c r="F171" s="126"/>
      <c r="G171" s="126"/>
      <c r="H171" s="126"/>
      <c r="I171" s="126"/>
      <c r="J171" s="126"/>
      <c r="K171" s="126"/>
      <c r="L171" s="126"/>
      <c r="M171" s="126"/>
      <c r="N171" s="126"/>
      <c r="O171" s="126"/>
      <c r="P171" s="126"/>
      <c r="Q171" s="126"/>
      <c r="R171" s="126"/>
      <c r="S171" s="126">
        <v>595</v>
      </c>
    </row>
    <row r="172" spans="1:19" ht="24" x14ac:dyDescent="0.3">
      <c r="A172" s="104" t="s">
        <v>10</v>
      </c>
      <c r="B172" s="132" t="s">
        <v>337</v>
      </c>
      <c r="C172" s="126">
        <v>20000</v>
      </c>
      <c r="D172" s="126"/>
      <c r="E172" s="126"/>
      <c r="F172" s="126"/>
      <c r="G172" s="126"/>
      <c r="H172" s="126"/>
      <c r="I172" s="126"/>
      <c r="J172" s="126"/>
      <c r="K172" s="126"/>
      <c r="L172" s="126"/>
      <c r="M172" s="126"/>
      <c r="N172" s="126"/>
      <c r="O172" s="126"/>
      <c r="P172" s="126"/>
      <c r="Q172" s="126"/>
      <c r="R172" s="126"/>
      <c r="S172" s="126">
        <v>20000</v>
      </c>
    </row>
    <row r="173" spans="1:19" ht="20.399999999999999" customHeight="1" x14ac:dyDescent="0.3">
      <c r="A173" s="104" t="s">
        <v>10</v>
      </c>
      <c r="B173" s="132" t="s">
        <v>338</v>
      </c>
      <c r="C173" s="126">
        <v>1000</v>
      </c>
      <c r="D173" s="126"/>
      <c r="E173" s="126"/>
      <c r="F173" s="126"/>
      <c r="G173" s="126"/>
      <c r="H173" s="126"/>
      <c r="I173" s="126"/>
      <c r="J173" s="126"/>
      <c r="K173" s="126"/>
      <c r="L173" s="126"/>
      <c r="M173" s="126"/>
      <c r="N173" s="126"/>
      <c r="O173" s="126"/>
      <c r="P173" s="126"/>
      <c r="Q173" s="126"/>
      <c r="R173" s="126"/>
      <c r="S173" s="126">
        <v>1000</v>
      </c>
    </row>
    <row r="174" spans="1:19" ht="24" x14ac:dyDescent="0.3">
      <c r="A174" s="104" t="s">
        <v>10</v>
      </c>
      <c r="B174" s="132" t="s">
        <v>339</v>
      </c>
      <c r="C174" s="126">
        <v>100</v>
      </c>
      <c r="D174" s="126"/>
      <c r="E174" s="126"/>
      <c r="F174" s="126"/>
      <c r="G174" s="126"/>
      <c r="H174" s="126"/>
      <c r="I174" s="126"/>
      <c r="J174" s="126"/>
      <c r="K174" s="126"/>
      <c r="L174" s="126"/>
      <c r="M174" s="126"/>
      <c r="N174" s="126"/>
      <c r="O174" s="126"/>
      <c r="P174" s="126"/>
      <c r="Q174" s="126"/>
      <c r="R174" s="126"/>
      <c r="S174" s="126">
        <v>100</v>
      </c>
    </row>
    <row r="175" spans="1:19" x14ac:dyDescent="0.3">
      <c r="A175" s="104" t="s">
        <v>10</v>
      </c>
      <c r="B175" s="133" t="s">
        <v>340</v>
      </c>
      <c r="C175" s="126">
        <v>3000</v>
      </c>
      <c r="D175" s="126"/>
      <c r="E175" s="126"/>
      <c r="F175" s="126"/>
      <c r="G175" s="126"/>
      <c r="H175" s="126"/>
      <c r="I175" s="126"/>
      <c r="J175" s="126"/>
      <c r="K175" s="126"/>
      <c r="L175" s="126"/>
      <c r="M175" s="126"/>
      <c r="N175" s="126"/>
      <c r="O175" s="126"/>
      <c r="P175" s="126"/>
      <c r="Q175" s="126"/>
      <c r="R175" s="126"/>
      <c r="S175" s="126">
        <v>3000</v>
      </c>
    </row>
    <row r="176" spans="1:19" ht="27.6" customHeight="1" x14ac:dyDescent="0.3">
      <c r="A176" s="103">
        <v>9</v>
      </c>
      <c r="B176" s="102" t="s">
        <v>341</v>
      </c>
      <c r="C176" s="131">
        <v>6300</v>
      </c>
      <c r="D176" s="126"/>
      <c r="E176" s="126"/>
      <c r="F176" s="126"/>
      <c r="G176" s="126"/>
      <c r="H176" s="126"/>
      <c r="I176" s="126"/>
      <c r="J176" s="126"/>
      <c r="K176" s="126"/>
      <c r="L176" s="126"/>
      <c r="M176" s="126"/>
      <c r="N176" s="126"/>
      <c r="O176" s="126"/>
      <c r="P176" s="126"/>
      <c r="Q176" s="126"/>
      <c r="R176" s="126"/>
      <c r="S176" s="131">
        <v>6300</v>
      </c>
    </row>
  </sheetData>
  <mergeCells count="21">
    <mergeCell ref="A1:S1"/>
    <mergeCell ref="A2:S2"/>
    <mergeCell ref="A3:S3"/>
    <mergeCell ref="O4:S4"/>
    <mergeCell ref="A5:A6"/>
    <mergeCell ref="B5:B6"/>
    <mergeCell ref="C5:C6"/>
    <mergeCell ref="D5:D6"/>
    <mergeCell ref="E5:E6"/>
    <mergeCell ref="F5:F6"/>
    <mergeCell ref="G5:G6"/>
    <mergeCell ref="H5:H6"/>
    <mergeCell ref="I5:I6"/>
    <mergeCell ref="R5:R6"/>
    <mergeCell ref="S5:S6"/>
    <mergeCell ref="J5:J6"/>
    <mergeCell ref="K5:K6"/>
    <mergeCell ref="L5:L6"/>
    <mergeCell ref="M5:M6"/>
    <mergeCell ref="N5:P5"/>
    <mergeCell ref="Q5:Q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election sqref="A1:S1"/>
    </sheetView>
  </sheetViews>
  <sheetFormatPr defaultRowHeight="14.4" x14ac:dyDescent="0.3"/>
  <cols>
    <col min="1" max="1" width="4.88671875" customWidth="1"/>
    <col min="2" max="2" width="17.44140625" customWidth="1"/>
    <col min="13" max="13" width="10" customWidth="1"/>
    <col min="14" max="14" width="10.33203125" customWidth="1"/>
    <col min="17" max="17" width="9.88671875" customWidth="1"/>
  </cols>
  <sheetData>
    <row r="1" spans="1:19" ht="17.399999999999999" x14ac:dyDescent="0.3">
      <c r="A1" s="64" t="s">
        <v>654</v>
      </c>
      <c r="B1" s="64"/>
      <c r="C1" s="64"/>
      <c r="D1" s="64"/>
      <c r="E1" s="64"/>
      <c r="F1" s="64"/>
      <c r="G1" s="64"/>
      <c r="H1" s="64"/>
      <c r="I1" s="64"/>
      <c r="J1" s="64"/>
      <c r="K1" s="64"/>
      <c r="L1" s="64"/>
      <c r="M1" s="64"/>
      <c r="N1" s="64"/>
      <c r="O1" s="64"/>
      <c r="P1" s="64"/>
      <c r="Q1" s="64"/>
      <c r="R1" s="64"/>
      <c r="S1" s="64"/>
    </row>
    <row r="2" spans="1:19" ht="17.399999999999999" x14ac:dyDescent="0.3">
      <c r="A2" s="87" t="s">
        <v>427</v>
      </c>
      <c r="B2" s="87"/>
      <c r="C2" s="87"/>
      <c r="D2" s="87"/>
      <c r="E2" s="87"/>
      <c r="F2" s="87"/>
      <c r="G2" s="87"/>
      <c r="H2" s="87"/>
      <c r="I2" s="87"/>
      <c r="J2" s="87"/>
      <c r="K2" s="87"/>
      <c r="L2" s="87"/>
      <c r="M2" s="87"/>
      <c r="N2" s="87"/>
      <c r="O2" s="87"/>
      <c r="P2" s="87"/>
      <c r="Q2" s="87"/>
      <c r="R2" s="87"/>
      <c r="S2" s="87"/>
    </row>
    <row r="3" spans="1:19" ht="16.8" x14ac:dyDescent="0.3">
      <c r="A3" s="88" t="s">
        <v>43</v>
      </c>
      <c r="B3" s="88"/>
      <c r="C3" s="88"/>
      <c r="D3" s="88"/>
      <c r="E3" s="88"/>
      <c r="F3" s="88"/>
      <c r="G3" s="88"/>
      <c r="H3" s="88"/>
      <c r="I3" s="88"/>
      <c r="J3" s="88"/>
      <c r="K3" s="88"/>
      <c r="L3" s="88"/>
      <c r="M3" s="88"/>
      <c r="N3" s="88"/>
      <c r="O3" s="88"/>
      <c r="P3" s="88"/>
      <c r="Q3" s="88"/>
      <c r="R3" s="88"/>
      <c r="S3" s="88"/>
    </row>
    <row r="4" spans="1:19" ht="15.6" x14ac:dyDescent="0.3">
      <c r="A4" s="21"/>
      <c r="B4" s="21"/>
      <c r="C4" s="22"/>
      <c r="D4" s="22"/>
      <c r="E4" s="22"/>
      <c r="F4" s="23"/>
      <c r="G4" s="22"/>
      <c r="H4" s="22"/>
      <c r="I4" s="22"/>
      <c r="J4" s="22"/>
      <c r="K4" s="22"/>
      <c r="L4" s="22"/>
      <c r="M4" s="23"/>
      <c r="N4" s="137" t="s">
        <v>624</v>
      </c>
      <c r="O4" s="137"/>
      <c r="P4" s="137"/>
      <c r="Q4" s="137"/>
      <c r="R4" s="137"/>
      <c r="S4" s="137"/>
    </row>
    <row r="5" spans="1:19" x14ac:dyDescent="0.3">
      <c r="A5" s="38" t="s">
        <v>0</v>
      </c>
      <c r="B5" s="38" t="s">
        <v>428</v>
      </c>
      <c r="C5" s="143" t="s">
        <v>60</v>
      </c>
      <c r="D5" s="143" t="s">
        <v>351</v>
      </c>
      <c r="E5" s="143"/>
      <c r="F5" s="143" t="s">
        <v>429</v>
      </c>
      <c r="G5" s="143"/>
      <c r="H5" s="143"/>
      <c r="I5" s="143"/>
      <c r="J5" s="143"/>
      <c r="K5" s="143"/>
      <c r="L5" s="143"/>
      <c r="M5" s="143" t="s">
        <v>430</v>
      </c>
      <c r="N5" s="143"/>
      <c r="O5" s="143"/>
      <c r="P5" s="143"/>
      <c r="Q5" s="143"/>
      <c r="R5" s="143"/>
      <c r="S5" s="143"/>
    </row>
    <row r="6" spans="1:19" x14ac:dyDescent="0.3">
      <c r="A6" s="38"/>
      <c r="B6" s="38"/>
      <c r="C6" s="143"/>
      <c r="D6" s="143" t="s">
        <v>431</v>
      </c>
      <c r="E6" s="143" t="s">
        <v>432</v>
      </c>
      <c r="F6" s="143" t="s">
        <v>60</v>
      </c>
      <c r="G6" s="143" t="s">
        <v>431</v>
      </c>
      <c r="H6" s="143"/>
      <c r="I6" s="143"/>
      <c r="J6" s="143" t="s">
        <v>432</v>
      </c>
      <c r="K6" s="143"/>
      <c r="L6" s="143"/>
      <c r="M6" s="143" t="s">
        <v>60</v>
      </c>
      <c r="N6" s="143" t="s">
        <v>431</v>
      </c>
      <c r="O6" s="143"/>
      <c r="P6" s="143"/>
      <c r="Q6" s="143" t="s">
        <v>432</v>
      </c>
      <c r="R6" s="143"/>
      <c r="S6" s="143"/>
    </row>
    <row r="7" spans="1:19" ht="39.6" x14ac:dyDescent="0.3">
      <c r="A7" s="38"/>
      <c r="B7" s="38"/>
      <c r="C7" s="143"/>
      <c r="D7" s="143"/>
      <c r="E7" s="143"/>
      <c r="F7" s="143"/>
      <c r="G7" s="144" t="s">
        <v>60</v>
      </c>
      <c r="H7" s="144" t="s">
        <v>433</v>
      </c>
      <c r="I7" s="144" t="s">
        <v>434</v>
      </c>
      <c r="J7" s="144" t="s">
        <v>60</v>
      </c>
      <c r="K7" s="144" t="s">
        <v>433</v>
      </c>
      <c r="L7" s="144" t="s">
        <v>434</v>
      </c>
      <c r="M7" s="143"/>
      <c r="N7" s="144" t="s">
        <v>60</v>
      </c>
      <c r="O7" s="144" t="s">
        <v>433</v>
      </c>
      <c r="P7" s="144" t="s">
        <v>434</v>
      </c>
      <c r="Q7" s="144" t="s">
        <v>60</v>
      </c>
      <c r="R7" s="144" t="s">
        <v>433</v>
      </c>
      <c r="S7" s="144" t="s">
        <v>434</v>
      </c>
    </row>
    <row r="8" spans="1:19" ht="18.600000000000001" customHeight="1" x14ac:dyDescent="0.3">
      <c r="A8" s="13" t="s">
        <v>4</v>
      </c>
      <c r="B8" s="13" t="s">
        <v>5</v>
      </c>
      <c r="C8" s="13" t="s">
        <v>435</v>
      </c>
      <c r="D8" s="13" t="s">
        <v>436</v>
      </c>
      <c r="E8" s="13" t="s">
        <v>437</v>
      </c>
      <c r="F8" s="13" t="s">
        <v>438</v>
      </c>
      <c r="G8" s="13" t="s">
        <v>439</v>
      </c>
      <c r="H8" s="13">
        <v>6</v>
      </c>
      <c r="I8" s="13">
        <v>7</v>
      </c>
      <c r="J8" s="13" t="s">
        <v>440</v>
      </c>
      <c r="K8" s="13">
        <v>9</v>
      </c>
      <c r="L8" s="13">
        <v>10</v>
      </c>
      <c r="M8" s="13" t="s">
        <v>441</v>
      </c>
      <c r="N8" s="13" t="s">
        <v>442</v>
      </c>
      <c r="O8" s="13">
        <v>13</v>
      </c>
      <c r="P8" s="13">
        <v>14</v>
      </c>
      <c r="Q8" s="13" t="s">
        <v>443</v>
      </c>
      <c r="R8" s="13">
        <v>16</v>
      </c>
      <c r="S8" s="13">
        <v>17</v>
      </c>
    </row>
    <row r="9" spans="1:19" ht="26.4" x14ac:dyDescent="0.3">
      <c r="A9" s="14"/>
      <c r="B9" s="14" t="s">
        <v>356</v>
      </c>
      <c r="C9" s="145">
        <f>SUM(C10:C11)</f>
        <v>4093</v>
      </c>
      <c r="D9" s="145">
        <f t="shared" ref="D9:S9" si="0">SUM(D10:D11)</f>
        <v>4093</v>
      </c>
      <c r="E9" s="145">
        <f t="shared" si="0"/>
        <v>0</v>
      </c>
      <c r="F9" s="145">
        <f t="shared" si="0"/>
        <v>633</v>
      </c>
      <c r="G9" s="145">
        <f t="shared" si="0"/>
        <v>633</v>
      </c>
      <c r="H9" s="145">
        <f t="shared" si="0"/>
        <v>633</v>
      </c>
      <c r="I9" s="145">
        <f t="shared" si="0"/>
        <v>0</v>
      </c>
      <c r="J9" s="145">
        <f t="shared" si="0"/>
        <v>0</v>
      </c>
      <c r="K9" s="145">
        <f t="shared" si="0"/>
        <v>0</v>
      </c>
      <c r="L9" s="145">
        <f t="shared" si="0"/>
        <v>0</v>
      </c>
      <c r="M9" s="145">
        <f t="shared" si="0"/>
        <v>3460</v>
      </c>
      <c r="N9" s="145">
        <f t="shared" si="0"/>
        <v>3460</v>
      </c>
      <c r="O9" s="145">
        <f t="shared" si="0"/>
        <v>3460</v>
      </c>
      <c r="P9" s="145">
        <f t="shared" si="0"/>
        <v>0</v>
      </c>
      <c r="Q9" s="145">
        <f t="shared" si="0"/>
        <v>0</v>
      </c>
      <c r="R9" s="145">
        <f t="shared" si="0"/>
        <v>0</v>
      </c>
      <c r="S9" s="145">
        <f t="shared" si="0"/>
        <v>0</v>
      </c>
    </row>
    <row r="10" spans="1:19" ht="26.4" x14ac:dyDescent="0.3">
      <c r="A10" s="146" t="s">
        <v>6</v>
      </c>
      <c r="B10" s="147" t="s">
        <v>78</v>
      </c>
      <c r="C10" s="145">
        <f>F10+M10</f>
        <v>4093</v>
      </c>
      <c r="D10" s="148">
        <f>G10+N10</f>
        <v>4093</v>
      </c>
      <c r="E10" s="148"/>
      <c r="F10" s="145">
        <f>SUM(G10,J10)</f>
        <v>633</v>
      </c>
      <c r="G10" s="148">
        <v>633</v>
      </c>
      <c r="H10" s="148">
        <v>633</v>
      </c>
      <c r="I10" s="148"/>
      <c r="J10" s="148"/>
      <c r="K10" s="148"/>
      <c r="L10" s="148"/>
      <c r="M10" s="145">
        <v>3460</v>
      </c>
      <c r="N10" s="148">
        <v>3460</v>
      </c>
      <c r="O10" s="148">
        <v>3460</v>
      </c>
      <c r="P10" s="148"/>
      <c r="Q10" s="148"/>
      <c r="R10" s="148"/>
      <c r="S10" s="148"/>
    </row>
    <row r="11" spans="1:19" ht="24.6" customHeight="1" x14ac:dyDescent="0.3">
      <c r="A11" s="146" t="s">
        <v>16</v>
      </c>
      <c r="B11" s="147" t="s">
        <v>79</v>
      </c>
      <c r="C11" s="145">
        <f>SUM(D11:E11)</f>
        <v>0</v>
      </c>
      <c r="D11" s="148"/>
      <c r="E11" s="148"/>
      <c r="F11" s="145">
        <f>SUM(G11,J11)</f>
        <v>0</v>
      </c>
      <c r="G11" s="148"/>
      <c r="H11" s="148"/>
      <c r="I11" s="148"/>
      <c r="J11" s="148"/>
      <c r="K11" s="148"/>
      <c r="L11" s="148"/>
      <c r="M11" s="145">
        <f>SUM(N11,Q11)</f>
        <v>0</v>
      </c>
      <c r="N11" s="148"/>
      <c r="O11" s="148"/>
      <c r="P11" s="148"/>
      <c r="Q11" s="148"/>
      <c r="R11" s="148"/>
      <c r="S11" s="148"/>
    </row>
    <row r="12" spans="1:19" x14ac:dyDescent="0.3">
      <c r="A12" s="24"/>
      <c r="B12" s="24"/>
      <c r="C12" s="25"/>
      <c r="D12" s="25"/>
      <c r="E12" s="25"/>
      <c r="F12" s="26"/>
      <c r="G12" s="25"/>
      <c r="H12" s="25"/>
      <c r="I12" s="25"/>
      <c r="J12" s="25"/>
      <c r="K12" s="25"/>
      <c r="L12" s="25"/>
      <c r="M12" s="26"/>
      <c r="N12" s="25"/>
      <c r="O12" s="25"/>
      <c r="P12" s="25"/>
      <c r="Q12" s="25"/>
      <c r="R12" s="25"/>
      <c r="S12" s="25"/>
    </row>
    <row r="13" spans="1:19" x14ac:dyDescent="0.3">
      <c r="A13" s="149" t="s">
        <v>444</v>
      </c>
      <c r="B13" s="149"/>
      <c r="C13" s="149"/>
      <c r="D13" s="149"/>
      <c r="E13" s="149"/>
      <c r="F13" s="149"/>
      <c r="G13" s="149"/>
      <c r="H13" s="149"/>
      <c r="I13" s="149"/>
      <c r="J13" s="149"/>
      <c r="K13" s="149"/>
      <c r="L13" s="149"/>
      <c r="M13" s="149"/>
      <c r="N13" s="149"/>
      <c r="O13" s="149"/>
      <c r="P13" s="149"/>
      <c r="Q13" s="149"/>
      <c r="R13" s="149"/>
      <c r="S13" s="149"/>
    </row>
  </sheetData>
  <mergeCells count="19">
    <mergeCell ref="A1:S1"/>
    <mergeCell ref="A2:S2"/>
    <mergeCell ref="A3:S3"/>
    <mergeCell ref="N4:S4"/>
    <mergeCell ref="A5:A7"/>
    <mergeCell ref="B5:B7"/>
    <mergeCell ref="C5:C7"/>
    <mergeCell ref="D5:E5"/>
    <mergeCell ref="F5:L5"/>
    <mergeCell ref="M5:S5"/>
    <mergeCell ref="D6:D7"/>
    <mergeCell ref="Q6:S6"/>
    <mergeCell ref="A13:S13"/>
    <mergeCell ref="E6:E7"/>
    <mergeCell ref="F6:F7"/>
    <mergeCell ref="G6:I6"/>
    <mergeCell ref="J6:L6"/>
    <mergeCell ref="M6:M7"/>
    <mergeCell ref="N6:P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sqref="A1:K1"/>
    </sheetView>
  </sheetViews>
  <sheetFormatPr defaultRowHeight="14.4" x14ac:dyDescent="0.3"/>
  <cols>
    <col min="1" max="1" width="5.44140625" customWidth="1"/>
    <col min="2" max="2" width="17.88671875" customWidth="1"/>
    <col min="3" max="3" width="11.33203125" customWidth="1"/>
    <col min="4" max="4" width="11.5546875" customWidth="1"/>
    <col min="5" max="5" width="10.44140625" customWidth="1"/>
    <col min="6" max="7" width="10.5546875" customWidth="1"/>
    <col min="8" max="8" width="10" customWidth="1"/>
    <col min="9" max="9" width="10.109375" customWidth="1"/>
    <col min="10" max="10" width="10.6640625" customWidth="1"/>
    <col min="11" max="11" width="11" customWidth="1"/>
  </cols>
  <sheetData>
    <row r="1" spans="1:19" ht="17.399999999999999" x14ac:dyDescent="0.3">
      <c r="A1" s="64" t="s">
        <v>655</v>
      </c>
      <c r="B1" s="64"/>
      <c r="C1" s="64"/>
      <c r="D1" s="64"/>
      <c r="E1" s="64"/>
      <c r="F1" s="64"/>
      <c r="G1" s="64"/>
      <c r="H1" s="64"/>
      <c r="I1" s="64"/>
      <c r="J1" s="64"/>
      <c r="K1" s="64"/>
      <c r="L1" s="150"/>
      <c r="M1" s="150"/>
      <c r="N1" s="150"/>
      <c r="O1" s="150"/>
      <c r="P1" s="150"/>
      <c r="Q1" s="150"/>
      <c r="R1" s="150"/>
      <c r="S1" s="150"/>
    </row>
    <row r="2" spans="1:19" ht="17.399999999999999" x14ac:dyDescent="0.3">
      <c r="A2" s="151" t="s">
        <v>445</v>
      </c>
      <c r="B2" s="87"/>
      <c r="C2" s="87"/>
      <c r="D2" s="87"/>
      <c r="E2" s="87"/>
      <c r="F2" s="87"/>
      <c r="G2" s="87"/>
      <c r="H2" s="87"/>
      <c r="I2" s="87"/>
      <c r="J2" s="87"/>
      <c r="K2" s="87"/>
    </row>
    <row r="3" spans="1:19" ht="16.8" x14ac:dyDescent="0.3">
      <c r="A3" s="88" t="s">
        <v>43</v>
      </c>
      <c r="B3" s="88"/>
      <c r="C3" s="88"/>
      <c r="D3" s="88"/>
      <c r="E3" s="88"/>
      <c r="F3" s="88"/>
      <c r="G3" s="88"/>
      <c r="H3" s="88"/>
      <c r="I3" s="88"/>
      <c r="J3" s="88"/>
      <c r="K3" s="88"/>
    </row>
    <row r="4" spans="1:19" x14ac:dyDescent="0.3">
      <c r="A4" s="27"/>
      <c r="B4" s="27"/>
      <c r="C4" s="28"/>
      <c r="D4" s="28"/>
      <c r="E4" s="28"/>
      <c r="F4" s="28"/>
      <c r="G4" s="28"/>
      <c r="H4" s="28"/>
      <c r="I4" s="36" t="s">
        <v>624</v>
      </c>
      <c r="J4" s="36"/>
      <c r="K4" s="36"/>
    </row>
    <row r="5" spans="1:19" ht="15.6" x14ac:dyDescent="0.3">
      <c r="A5" s="152" t="s">
        <v>0</v>
      </c>
      <c r="B5" s="152" t="s">
        <v>45</v>
      </c>
      <c r="C5" s="153" t="s">
        <v>46</v>
      </c>
      <c r="D5" s="153" t="s">
        <v>446</v>
      </c>
      <c r="E5" s="153" t="s">
        <v>447</v>
      </c>
      <c r="F5" s="153"/>
      <c r="G5" s="153"/>
      <c r="H5" s="153" t="s">
        <v>448</v>
      </c>
      <c r="I5" s="153" t="s">
        <v>449</v>
      </c>
      <c r="J5" s="153" t="s">
        <v>15</v>
      </c>
      <c r="K5" s="153" t="s">
        <v>450</v>
      </c>
    </row>
    <row r="6" spans="1:19" ht="15.6" x14ac:dyDescent="0.3">
      <c r="A6" s="152"/>
      <c r="B6" s="152"/>
      <c r="C6" s="153"/>
      <c r="D6" s="153"/>
      <c r="E6" s="153" t="s">
        <v>451</v>
      </c>
      <c r="F6" s="153" t="s">
        <v>452</v>
      </c>
      <c r="G6" s="153"/>
      <c r="H6" s="153"/>
      <c r="I6" s="153"/>
      <c r="J6" s="153"/>
      <c r="K6" s="153"/>
    </row>
    <row r="7" spans="1:19" ht="75" customHeight="1" x14ac:dyDescent="0.3">
      <c r="A7" s="152"/>
      <c r="B7" s="152"/>
      <c r="C7" s="153"/>
      <c r="D7" s="153"/>
      <c r="E7" s="153"/>
      <c r="F7" s="154" t="s">
        <v>60</v>
      </c>
      <c r="G7" s="154" t="s">
        <v>453</v>
      </c>
      <c r="H7" s="153"/>
      <c r="I7" s="153"/>
      <c r="J7" s="153"/>
      <c r="K7" s="153"/>
    </row>
    <row r="8" spans="1:19" ht="32.4" x14ac:dyDescent="0.3">
      <c r="A8" s="155" t="s">
        <v>4</v>
      </c>
      <c r="B8" s="155" t="s">
        <v>5</v>
      </c>
      <c r="C8" s="155">
        <v>1</v>
      </c>
      <c r="D8" s="155" t="s">
        <v>454</v>
      </c>
      <c r="E8" s="155">
        <v>3</v>
      </c>
      <c r="F8" s="155">
        <v>4</v>
      </c>
      <c r="G8" s="155">
        <v>5</v>
      </c>
      <c r="H8" s="155">
        <v>6</v>
      </c>
      <c r="I8" s="155">
        <v>7</v>
      </c>
      <c r="J8" s="155">
        <v>8</v>
      </c>
      <c r="K8" s="155" t="s">
        <v>455</v>
      </c>
    </row>
    <row r="9" spans="1:19" ht="15.6" x14ac:dyDescent="0.3">
      <c r="A9" s="156"/>
      <c r="B9" s="156" t="s">
        <v>356</v>
      </c>
      <c r="C9" s="157">
        <f>SUM(C10:C21)</f>
        <v>30846.899999999998</v>
      </c>
      <c r="D9" s="157">
        <f>SUM(D10:D21)</f>
        <v>11771.5</v>
      </c>
      <c r="E9" s="157">
        <f>SUM(E10:E21)</f>
        <v>405</v>
      </c>
      <c r="F9" s="157">
        <f>SUM(F10:F21)</f>
        <v>30441.899999999998</v>
      </c>
      <c r="G9" s="157">
        <f>SUM(G10:G21)</f>
        <v>11366.5</v>
      </c>
      <c r="H9" s="157">
        <f>SUM(H10:H21)</f>
        <v>49130.600000000006</v>
      </c>
      <c r="I9" s="157">
        <f>SUM(I10:I21)</f>
        <v>0</v>
      </c>
      <c r="J9" s="157">
        <f>SUM(J10:J21)</f>
        <v>0</v>
      </c>
      <c r="K9" s="157">
        <f>SUM(K10:K21)</f>
        <v>60902.100000000006</v>
      </c>
    </row>
    <row r="10" spans="1:19" ht="15.6" x14ac:dyDescent="0.3">
      <c r="A10" s="158">
        <v>1</v>
      </c>
      <c r="B10" s="159" t="s">
        <v>63</v>
      </c>
      <c r="C10" s="160">
        <v>8735</v>
      </c>
      <c r="D10" s="160">
        <v>3068.5</v>
      </c>
      <c r="E10" s="160">
        <v>20</v>
      </c>
      <c r="F10" s="160">
        <f>C10-E10</f>
        <v>8715</v>
      </c>
      <c r="G10" s="160">
        <f>D10-E10</f>
        <v>3048.5</v>
      </c>
      <c r="H10" s="160">
        <v>1524.6999999999998</v>
      </c>
      <c r="I10" s="160"/>
      <c r="J10" s="160"/>
      <c r="K10" s="160">
        <v>4593.2</v>
      </c>
    </row>
    <row r="11" spans="1:19" ht="15.6" x14ac:dyDescent="0.3">
      <c r="A11" s="158">
        <v>2</v>
      </c>
      <c r="B11" s="159" t="s">
        <v>64</v>
      </c>
      <c r="C11" s="160">
        <v>5180</v>
      </c>
      <c r="D11" s="160">
        <v>1773</v>
      </c>
      <c r="E11" s="160">
        <v>30</v>
      </c>
      <c r="F11" s="160">
        <f t="shared" ref="F11:F21" si="0">C11-E11</f>
        <v>5150</v>
      </c>
      <c r="G11" s="160">
        <f t="shared" ref="G11:G21" si="1">D11-E11</f>
        <v>1743</v>
      </c>
      <c r="H11" s="160">
        <v>2514.5</v>
      </c>
      <c r="I11" s="160"/>
      <c r="J11" s="160"/>
      <c r="K11" s="160">
        <v>4287.5</v>
      </c>
    </row>
    <row r="12" spans="1:19" ht="15.6" x14ac:dyDescent="0.3">
      <c r="A12" s="158">
        <v>3</v>
      </c>
      <c r="B12" s="159" t="s">
        <v>65</v>
      </c>
      <c r="C12" s="160">
        <v>5537.5</v>
      </c>
      <c r="D12" s="160">
        <v>1955.3</v>
      </c>
      <c r="E12" s="160">
        <v>30</v>
      </c>
      <c r="F12" s="160">
        <f t="shared" si="0"/>
        <v>5507.5</v>
      </c>
      <c r="G12" s="160">
        <f t="shared" si="1"/>
        <v>1925.3</v>
      </c>
      <c r="H12" s="160">
        <v>2775.4000000000005</v>
      </c>
      <c r="I12" s="160"/>
      <c r="J12" s="160"/>
      <c r="K12" s="160">
        <v>4730.7000000000007</v>
      </c>
    </row>
    <row r="13" spans="1:19" ht="15.6" x14ac:dyDescent="0.3">
      <c r="A13" s="158">
        <v>4</v>
      </c>
      <c r="B13" s="159" t="s">
        <v>66</v>
      </c>
      <c r="C13" s="160">
        <v>4470</v>
      </c>
      <c r="D13" s="160">
        <v>1691</v>
      </c>
      <c r="E13" s="160">
        <v>50</v>
      </c>
      <c r="F13" s="160">
        <f t="shared" si="0"/>
        <v>4420</v>
      </c>
      <c r="G13" s="160">
        <f t="shared" si="1"/>
        <v>1641</v>
      </c>
      <c r="H13" s="160">
        <v>2555.1999999999998</v>
      </c>
      <c r="I13" s="160"/>
      <c r="J13" s="160"/>
      <c r="K13" s="160">
        <v>4246.2</v>
      </c>
    </row>
    <row r="14" spans="1:19" ht="15.6" x14ac:dyDescent="0.3">
      <c r="A14" s="158">
        <v>5</v>
      </c>
      <c r="B14" s="159" t="s">
        <v>67</v>
      </c>
      <c r="C14" s="160">
        <v>813</v>
      </c>
      <c r="D14" s="160">
        <v>377</v>
      </c>
      <c r="E14" s="160">
        <v>55</v>
      </c>
      <c r="F14" s="160">
        <f t="shared" si="0"/>
        <v>758</v>
      </c>
      <c r="G14" s="160">
        <f t="shared" si="1"/>
        <v>322</v>
      </c>
      <c r="H14" s="160">
        <v>4794.3</v>
      </c>
      <c r="I14" s="160"/>
      <c r="J14" s="160"/>
      <c r="K14" s="160">
        <v>5171.3</v>
      </c>
    </row>
    <row r="15" spans="1:19" ht="15.6" x14ac:dyDescent="0.3">
      <c r="A15" s="158">
        <v>6</v>
      </c>
      <c r="B15" s="159" t="s">
        <v>68</v>
      </c>
      <c r="C15" s="160">
        <v>4118.5</v>
      </c>
      <c r="D15" s="160">
        <v>1734.6</v>
      </c>
      <c r="E15" s="160">
        <v>120</v>
      </c>
      <c r="F15" s="160">
        <f t="shared" si="0"/>
        <v>3998.5</v>
      </c>
      <c r="G15" s="160">
        <f t="shared" si="1"/>
        <v>1614.6</v>
      </c>
      <c r="H15" s="160">
        <v>4629.8000000000011</v>
      </c>
      <c r="I15" s="160"/>
      <c r="J15" s="160"/>
      <c r="K15" s="160">
        <v>6364.4000000000005</v>
      </c>
    </row>
    <row r="16" spans="1:19" ht="15.6" x14ac:dyDescent="0.3">
      <c r="A16" s="158">
        <v>7</v>
      </c>
      <c r="B16" s="159" t="s">
        <v>69</v>
      </c>
      <c r="C16" s="160">
        <v>207.5</v>
      </c>
      <c r="D16" s="160">
        <v>175.5</v>
      </c>
      <c r="E16" s="160">
        <v>15</v>
      </c>
      <c r="F16" s="160">
        <f t="shared" si="0"/>
        <v>192.5</v>
      </c>
      <c r="G16" s="160">
        <f t="shared" si="1"/>
        <v>160.5</v>
      </c>
      <c r="H16" s="160">
        <v>5199.2</v>
      </c>
      <c r="I16" s="160"/>
      <c r="J16" s="160"/>
      <c r="K16" s="160">
        <v>5374.7</v>
      </c>
    </row>
    <row r="17" spans="1:11" ht="15.6" x14ac:dyDescent="0.3">
      <c r="A17" s="158">
        <v>8</v>
      </c>
      <c r="B17" s="159" t="s">
        <v>70</v>
      </c>
      <c r="C17" s="160">
        <v>1267.5</v>
      </c>
      <c r="D17" s="160">
        <v>544.79999999999995</v>
      </c>
      <c r="E17" s="160">
        <v>25</v>
      </c>
      <c r="F17" s="160">
        <f t="shared" si="0"/>
        <v>1242.5</v>
      </c>
      <c r="G17" s="160">
        <f t="shared" si="1"/>
        <v>519.79999999999995</v>
      </c>
      <c r="H17" s="160">
        <v>3961.8</v>
      </c>
      <c r="I17" s="160"/>
      <c r="J17" s="160"/>
      <c r="K17" s="160">
        <v>4506.6000000000004</v>
      </c>
    </row>
    <row r="18" spans="1:11" ht="15.6" x14ac:dyDescent="0.3">
      <c r="A18" s="158">
        <v>9</v>
      </c>
      <c r="B18" s="159" t="s">
        <v>71</v>
      </c>
      <c r="C18" s="160">
        <v>121.2</v>
      </c>
      <c r="D18" s="160">
        <v>107.2</v>
      </c>
      <c r="E18" s="160">
        <v>5</v>
      </c>
      <c r="F18" s="160">
        <f t="shared" si="0"/>
        <v>116.2</v>
      </c>
      <c r="G18" s="160">
        <f t="shared" si="1"/>
        <v>102.2</v>
      </c>
      <c r="H18" s="160">
        <v>4795.1000000000004</v>
      </c>
      <c r="I18" s="160"/>
      <c r="J18" s="160"/>
      <c r="K18" s="160">
        <v>4902.3</v>
      </c>
    </row>
    <row r="19" spans="1:11" ht="15.6" x14ac:dyDescent="0.3">
      <c r="A19" s="158">
        <v>10</v>
      </c>
      <c r="B19" s="159" t="s">
        <v>72</v>
      </c>
      <c r="C19" s="160">
        <v>111.1</v>
      </c>
      <c r="D19" s="160">
        <v>104.1</v>
      </c>
      <c r="E19" s="160">
        <v>10</v>
      </c>
      <c r="F19" s="160">
        <f t="shared" si="0"/>
        <v>101.1</v>
      </c>
      <c r="G19" s="160">
        <f t="shared" si="1"/>
        <v>94.1</v>
      </c>
      <c r="H19" s="160">
        <v>5255.2999999999993</v>
      </c>
      <c r="I19" s="160"/>
      <c r="J19" s="160"/>
      <c r="K19" s="160">
        <v>5359.4</v>
      </c>
    </row>
    <row r="20" spans="1:11" ht="15.6" x14ac:dyDescent="0.3">
      <c r="A20" s="158">
        <v>11</v>
      </c>
      <c r="B20" s="159" t="s">
        <v>73</v>
      </c>
      <c r="C20" s="160">
        <v>186.8</v>
      </c>
      <c r="D20" s="160">
        <v>150.80000000000001</v>
      </c>
      <c r="E20" s="160">
        <v>20</v>
      </c>
      <c r="F20" s="160">
        <f t="shared" si="0"/>
        <v>166.8</v>
      </c>
      <c r="G20" s="160">
        <f t="shared" si="1"/>
        <v>130.80000000000001</v>
      </c>
      <c r="H20" s="160">
        <v>5745.8</v>
      </c>
      <c r="I20" s="160"/>
      <c r="J20" s="160"/>
      <c r="K20" s="160">
        <v>5896.6</v>
      </c>
    </row>
    <row r="21" spans="1:11" ht="15.6" x14ac:dyDescent="0.3">
      <c r="A21" s="158">
        <v>12</v>
      </c>
      <c r="B21" s="159" t="s">
        <v>74</v>
      </c>
      <c r="C21" s="160">
        <v>98.8</v>
      </c>
      <c r="D21" s="160">
        <v>89.7</v>
      </c>
      <c r="E21" s="160">
        <v>25</v>
      </c>
      <c r="F21" s="160">
        <f t="shared" si="0"/>
        <v>73.8</v>
      </c>
      <c r="G21" s="160">
        <f t="shared" si="1"/>
        <v>64.7</v>
      </c>
      <c r="H21" s="160">
        <v>5379.5000000000009</v>
      </c>
      <c r="I21" s="160"/>
      <c r="J21" s="160"/>
      <c r="K21" s="160">
        <v>5469.2000000000007</v>
      </c>
    </row>
  </sheetData>
  <mergeCells count="15">
    <mergeCell ref="A1:K1"/>
    <mergeCell ref="A2:K2"/>
    <mergeCell ref="A3:K3"/>
    <mergeCell ref="I4:K4"/>
    <mergeCell ref="A5:A7"/>
    <mergeCell ref="B5:B7"/>
    <mergeCell ref="C5:C7"/>
    <mergeCell ref="D5:D7"/>
    <mergeCell ref="E5:G5"/>
    <mergeCell ref="H5:H7"/>
    <mergeCell ref="I5:I7"/>
    <mergeCell ref="J5:J7"/>
    <mergeCell ref="K5:K7"/>
    <mergeCell ref="E6:E7"/>
    <mergeCell ref="F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Bieu 30</vt:lpstr>
      <vt:lpstr>Bieu 32</vt:lpstr>
      <vt:lpstr>Bieu 33</vt:lpstr>
      <vt:lpstr>Bieu 34</vt:lpstr>
      <vt:lpstr>Bieu 35</vt:lpstr>
      <vt:lpstr>Bieu 36</vt:lpstr>
      <vt:lpstr>Bieu 37</vt:lpstr>
      <vt:lpstr>Bieu 38</vt:lpstr>
      <vt:lpstr>Bieu 39</vt:lpstr>
      <vt:lpstr>Bieu 41</vt:lpstr>
      <vt:lpstr>Bieu 46</vt:lpstr>
      <vt:lpstr>'Bieu 30'!Print_Titles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2019-01-21T08:28:59Z</dcterms:modified>
</cp:coreProperties>
</file>